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nnees\Bricolage\scalaires\fabrication\"/>
    </mc:Choice>
  </mc:AlternateContent>
  <bookViews>
    <workbookView xWindow="0" yWindow="0" windowWidth="21576" windowHeight="9432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4" i="1" l="1"/>
  <c r="Q45" i="1"/>
  <c r="P44" i="1"/>
  <c r="P45" i="1"/>
  <c r="O44" i="1"/>
  <c r="O45" i="1"/>
  <c r="N44" i="1"/>
  <c r="N45" i="1"/>
  <c r="M44" i="1"/>
  <c r="M45" i="1"/>
  <c r="L44" i="1"/>
  <c r="L45" i="1"/>
  <c r="K45" i="1"/>
  <c r="J45" i="1"/>
  <c r="I44" i="1"/>
  <c r="I45" i="1"/>
  <c r="J44" i="1"/>
  <c r="K44" i="1"/>
  <c r="K43" i="1"/>
  <c r="J43" i="1"/>
  <c r="I43" i="1"/>
  <c r="L43" i="1" s="1"/>
  <c r="O51" i="1"/>
  <c r="N43" i="1" l="1"/>
  <c r="M43" i="1"/>
  <c r="O43" i="1" s="1"/>
  <c r="P43" i="1"/>
  <c r="Q43" i="1" s="1"/>
  <c r="I42" i="1"/>
  <c r="L42" i="1" s="1"/>
  <c r="P42" i="1"/>
  <c r="Q42" i="1" s="1"/>
  <c r="K42" i="1"/>
  <c r="J42" i="1"/>
  <c r="N42" i="1" l="1"/>
  <c r="M42" i="1"/>
  <c r="O42" i="1" s="1"/>
  <c r="K41" i="1"/>
  <c r="J41" i="1"/>
  <c r="I41" i="1"/>
  <c r="P41" i="1" s="1"/>
  <c r="Q41" i="1" s="1"/>
  <c r="N51" i="1"/>
  <c r="P24" i="1"/>
  <c r="Q24" i="1" s="1"/>
  <c r="P32" i="1"/>
  <c r="Q32" i="1" s="1"/>
  <c r="P40" i="1"/>
  <c r="P51" i="1"/>
  <c r="Q51" i="1" s="1"/>
  <c r="D49" i="1"/>
  <c r="I4" i="1"/>
  <c r="I5" i="1"/>
  <c r="L5" i="1" s="1"/>
  <c r="I6" i="1"/>
  <c r="I7" i="1"/>
  <c r="L7" i="1" s="1"/>
  <c r="I8" i="1"/>
  <c r="I9" i="1"/>
  <c r="L9" i="1" s="1"/>
  <c r="I10" i="1"/>
  <c r="I11" i="1"/>
  <c r="L11" i="1" s="1"/>
  <c r="I12" i="1"/>
  <c r="I13" i="1"/>
  <c r="L13" i="1" s="1"/>
  <c r="I14" i="1"/>
  <c r="I15" i="1"/>
  <c r="L15" i="1" s="1"/>
  <c r="I16" i="1"/>
  <c r="I17" i="1"/>
  <c r="L17" i="1" s="1"/>
  <c r="I18" i="1"/>
  <c r="L18" i="1" s="1"/>
  <c r="I19" i="1"/>
  <c r="L19" i="1" s="1"/>
  <c r="I20" i="1"/>
  <c r="L20" i="1" s="1"/>
  <c r="I21" i="1"/>
  <c r="L21" i="1" s="1"/>
  <c r="I22" i="1"/>
  <c r="L22" i="1" s="1"/>
  <c r="I23" i="1"/>
  <c r="L23" i="1" s="1"/>
  <c r="I24" i="1"/>
  <c r="L24" i="1" s="1"/>
  <c r="I25" i="1"/>
  <c r="L25" i="1" s="1"/>
  <c r="I26" i="1"/>
  <c r="L26" i="1" s="1"/>
  <c r="I27" i="1"/>
  <c r="L27" i="1" s="1"/>
  <c r="I28" i="1"/>
  <c r="L28" i="1" s="1"/>
  <c r="I29" i="1"/>
  <c r="L29" i="1" s="1"/>
  <c r="I30" i="1"/>
  <c r="L30" i="1" s="1"/>
  <c r="I31" i="1"/>
  <c r="L31" i="1" s="1"/>
  <c r="I32" i="1"/>
  <c r="L32" i="1" s="1"/>
  <c r="I33" i="1"/>
  <c r="L33" i="1" s="1"/>
  <c r="I34" i="1"/>
  <c r="L34" i="1" s="1"/>
  <c r="I35" i="1"/>
  <c r="L35" i="1" s="1"/>
  <c r="I36" i="1"/>
  <c r="L36" i="1" s="1"/>
  <c r="I37" i="1"/>
  <c r="L37" i="1" s="1"/>
  <c r="I38" i="1"/>
  <c r="L38" i="1" s="1"/>
  <c r="I39" i="1"/>
  <c r="L39" i="1" s="1"/>
  <c r="I40" i="1"/>
  <c r="L40" i="1" s="1"/>
  <c r="I46" i="1"/>
  <c r="L46" i="1" s="1"/>
  <c r="I47" i="1"/>
  <c r="L47" i="1" s="1"/>
  <c r="I48" i="1"/>
  <c r="L48" i="1" s="1"/>
  <c r="I49" i="1"/>
  <c r="L49" i="1" s="1"/>
  <c r="I50" i="1"/>
  <c r="L50" i="1" s="1"/>
  <c r="I52" i="1"/>
  <c r="I53" i="1"/>
  <c r="L53" i="1" s="1"/>
  <c r="I54" i="1"/>
  <c r="I3" i="1"/>
  <c r="L3" i="1" s="1"/>
  <c r="J53" i="1"/>
  <c r="J54" i="1"/>
  <c r="J38" i="1"/>
  <c r="J39" i="1"/>
  <c r="J46" i="1"/>
  <c r="J47" i="1"/>
  <c r="J48" i="1"/>
  <c r="J49" i="1"/>
  <c r="J50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14" i="1"/>
  <c r="J15" i="1"/>
  <c r="J16" i="1"/>
  <c r="J17" i="1"/>
  <c r="J18" i="1"/>
  <c r="J19" i="1"/>
  <c r="J20" i="1"/>
  <c r="J21" i="1"/>
  <c r="J22" i="1"/>
  <c r="J4" i="1"/>
  <c r="J5" i="1"/>
  <c r="J6" i="1"/>
  <c r="J7" i="1"/>
  <c r="J8" i="1"/>
  <c r="J9" i="1"/>
  <c r="J10" i="1"/>
  <c r="J11" i="1"/>
  <c r="J12" i="1"/>
  <c r="J13" i="1"/>
  <c r="J3" i="1"/>
  <c r="D52" i="1"/>
  <c r="J52" i="1" s="1"/>
  <c r="K29" i="1"/>
  <c r="K30" i="1"/>
  <c r="K31" i="1"/>
  <c r="K32" i="1"/>
  <c r="K33" i="1"/>
  <c r="K34" i="1"/>
  <c r="K35" i="1"/>
  <c r="K36" i="1"/>
  <c r="K37" i="1"/>
  <c r="K38" i="1"/>
  <c r="K46" i="1"/>
  <c r="K47" i="1"/>
  <c r="K48" i="1"/>
  <c r="K50" i="1"/>
  <c r="K52" i="1"/>
  <c r="K53" i="1"/>
  <c r="K54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" i="1"/>
  <c r="D39" i="1"/>
  <c r="K39" i="1" s="1"/>
  <c r="M3" i="1" l="1"/>
  <c r="O3" i="1" s="1"/>
  <c r="N3" i="1"/>
  <c r="N53" i="1"/>
  <c r="M53" i="1"/>
  <c r="O53" i="1" s="1"/>
  <c r="N50" i="1"/>
  <c r="M50" i="1"/>
  <c r="O50" i="1" s="1"/>
  <c r="N48" i="1"/>
  <c r="M48" i="1"/>
  <c r="O48" i="1" s="1"/>
  <c r="N46" i="1"/>
  <c r="M46" i="1"/>
  <c r="O46" i="1" s="1"/>
  <c r="N39" i="1"/>
  <c r="M39" i="1"/>
  <c r="O39" i="1" s="1"/>
  <c r="N37" i="1"/>
  <c r="M37" i="1"/>
  <c r="O37" i="1" s="1"/>
  <c r="N35" i="1"/>
  <c r="M35" i="1"/>
  <c r="O35" i="1" s="1"/>
  <c r="N33" i="1"/>
  <c r="M33" i="1"/>
  <c r="O33" i="1" s="1"/>
  <c r="N31" i="1"/>
  <c r="M31" i="1"/>
  <c r="O31" i="1" s="1"/>
  <c r="N29" i="1"/>
  <c r="M29" i="1"/>
  <c r="O29" i="1" s="1"/>
  <c r="N27" i="1"/>
  <c r="M27" i="1"/>
  <c r="O27" i="1" s="1"/>
  <c r="N25" i="1"/>
  <c r="M25" i="1"/>
  <c r="O25" i="1" s="1"/>
  <c r="N23" i="1"/>
  <c r="M23" i="1"/>
  <c r="O23" i="1" s="1"/>
  <c r="N21" i="1"/>
  <c r="M21" i="1"/>
  <c r="O21" i="1" s="1"/>
  <c r="N19" i="1"/>
  <c r="M19" i="1"/>
  <c r="O19" i="1" s="1"/>
  <c r="N17" i="1"/>
  <c r="M17" i="1"/>
  <c r="O17" i="1" s="1"/>
  <c r="N15" i="1"/>
  <c r="M15" i="1"/>
  <c r="O15" i="1" s="1"/>
  <c r="N13" i="1"/>
  <c r="M13" i="1"/>
  <c r="O13" i="1" s="1"/>
  <c r="N11" i="1"/>
  <c r="M11" i="1"/>
  <c r="O11" i="1" s="1"/>
  <c r="N9" i="1"/>
  <c r="M9" i="1"/>
  <c r="O9" i="1" s="1"/>
  <c r="N7" i="1"/>
  <c r="M7" i="1"/>
  <c r="O7" i="1" s="1"/>
  <c r="N5" i="1"/>
  <c r="M5" i="1"/>
  <c r="O5" i="1" s="1"/>
  <c r="N49" i="1"/>
  <c r="M49" i="1"/>
  <c r="O49" i="1" s="1"/>
  <c r="N47" i="1"/>
  <c r="M47" i="1"/>
  <c r="O47" i="1" s="1"/>
  <c r="M40" i="1"/>
  <c r="O40" i="1" s="1"/>
  <c r="N38" i="1"/>
  <c r="M38" i="1"/>
  <c r="O38" i="1" s="1"/>
  <c r="N36" i="1"/>
  <c r="M36" i="1"/>
  <c r="O36" i="1" s="1"/>
  <c r="N34" i="1"/>
  <c r="M34" i="1"/>
  <c r="O34" i="1" s="1"/>
  <c r="N32" i="1"/>
  <c r="M32" i="1"/>
  <c r="O32" i="1" s="1"/>
  <c r="N30" i="1"/>
  <c r="M30" i="1"/>
  <c r="O30" i="1" s="1"/>
  <c r="N28" i="1"/>
  <c r="M28" i="1"/>
  <c r="O28" i="1" s="1"/>
  <c r="N26" i="1"/>
  <c r="M26" i="1"/>
  <c r="O26" i="1" s="1"/>
  <c r="N24" i="1"/>
  <c r="M24" i="1"/>
  <c r="O24" i="1" s="1"/>
  <c r="N22" i="1"/>
  <c r="M22" i="1"/>
  <c r="O22" i="1" s="1"/>
  <c r="N20" i="1"/>
  <c r="M20" i="1"/>
  <c r="O20" i="1" s="1"/>
  <c r="N18" i="1"/>
  <c r="M18" i="1"/>
  <c r="O18" i="1" s="1"/>
  <c r="P3" i="1"/>
  <c r="Q3" i="1" s="1"/>
  <c r="P49" i="1"/>
  <c r="Q49" i="1" s="1"/>
  <c r="P36" i="1"/>
  <c r="Q36" i="1" s="1"/>
  <c r="P28" i="1"/>
  <c r="Q28" i="1" s="1"/>
  <c r="P20" i="1"/>
  <c r="Q20" i="1" s="1"/>
  <c r="L41" i="1"/>
  <c r="P53" i="1"/>
  <c r="Q53" i="1" s="1"/>
  <c r="L54" i="1"/>
  <c r="P54" i="1"/>
  <c r="Q54" i="1" s="1"/>
  <c r="L52" i="1"/>
  <c r="P52" i="1"/>
  <c r="Q52" i="1" s="1"/>
  <c r="L16" i="1"/>
  <c r="P16" i="1"/>
  <c r="Q16" i="1" s="1"/>
  <c r="L14" i="1"/>
  <c r="P14" i="1"/>
  <c r="Q14" i="1" s="1"/>
  <c r="L12" i="1"/>
  <c r="P12" i="1"/>
  <c r="Q12" i="1" s="1"/>
  <c r="L10" i="1"/>
  <c r="P10" i="1"/>
  <c r="Q10" i="1" s="1"/>
  <c r="L8" i="1"/>
  <c r="P8" i="1"/>
  <c r="Q8" i="1" s="1"/>
  <c r="L6" i="1"/>
  <c r="P6" i="1"/>
  <c r="Q6" i="1" s="1"/>
  <c r="L4" i="1"/>
  <c r="P4" i="1"/>
  <c r="Q4" i="1" s="1"/>
  <c r="P47" i="1"/>
  <c r="Q47" i="1" s="1"/>
  <c r="P38" i="1"/>
  <c r="Q38" i="1" s="1"/>
  <c r="P34" i="1"/>
  <c r="Q34" i="1" s="1"/>
  <c r="P30" i="1"/>
  <c r="Q30" i="1" s="1"/>
  <c r="P26" i="1"/>
  <c r="Q26" i="1" s="1"/>
  <c r="P22" i="1"/>
  <c r="Q22" i="1" s="1"/>
  <c r="P18" i="1"/>
  <c r="Q18" i="1" s="1"/>
  <c r="P50" i="1"/>
  <c r="Q50" i="1" s="1"/>
  <c r="P48" i="1"/>
  <c r="Q48" i="1" s="1"/>
  <c r="P46" i="1"/>
  <c r="Q46" i="1" s="1"/>
  <c r="P39" i="1"/>
  <c r="Q39" i="1" s="1"/>
  <c r="P37" i="1"/>
  <c r="Q37" i="1" s="1"/>
  <c r="P35" i="1"/>
  <c r="Q35" i="1" s="1"/>
  <c r="P33" i="1"/>
  <c r="Q33" i="1" s="1"/>
  <c r="P31" i="1"/>
  <c r="Q31" i="1" s="1"/>
  <c r="P29" i="1"/>
  <c r="Q29" i="1" s="1"/>
  <c r="P27" i="1"/>
  <c r="Q27" i="1" s="1"/>
  <c r="P25" i="1"/>
  <c r="Q25" i="1" s="1"/>
  <c r="P23" i="1"/>
  <c r="Q23" i="1" s="1"/>
  <c r="P21" i="1"/>
  <c r="Q21" i="1" s="1"/>
  <c r="P19" i="1"/>
  <c r="Q19" i="1" s="1"/>
  <c r="P17" i="1"/>
  <c r="Q17" i="1" s="1"/>
  <c r="P15" i="1"/>
  <c r="Q15" i="1" s="1"/>
  <c r="P13" i="1"/>
  <c r="Q13" i="1" s="1"/>
  <c r="P11" i="1"/>
  <c r="Q11" i="1" s="1"/>
  <c r="P9" i="1"/>
  <c r="Q9" i="1" s="1"/>
  <c r="P7" i="1"/>
  <c r="Q7" i="1" s="1"/>
  <c r="P5" i="1"/>
  <c r="Q5" i="1" s="1"/>
  <c r="K49" i="1"/>
  <c r="D40" i="1"/>
  <c r="Q40" i="1" s="1"/>
  <c r="Q57" i="1" l="1"/>
  <c r="N40" i="1"/>
  <c r="N4" i="1"/>
  <c r="M4" i="1"/>
  <c r="O4" i="1" s="1"/>
  <c r="N6" i="1"/>
  <c r="M6" i="1"/>
  <c r="O6" i="1" s="1"/>
  <c r="N8" i="1"/>
  <c r="M8" i="1"/>
  <c r="O8" i="1" s="1"/>
  <c r="N10" i="1"/>
  <c r="M10" i="1"/>
  <c r="O10" i="1" s="1"/>
  <c r="N12" i="1"/>
  <c r="M12" i="1"/>
  <c r="O12" i="1" s="1"/>
  <c r="N14" i="1"/>
  <c r="M14" i="1"/>
  <c r="O14" i="1" s="1"/>
  <c r="N16" i="1"/>
  <c r="M16" i="1"/>
  <c r="O16" i="1" s="1"/>
  <c r="N52" i="1"/>
  <c r="M52" i="1"/>
  <c r="O52" i="1" s="1"/>
  <c r="N54" i="1"/>
  <c r="M54" i="1"/>
  <c r="O54" i="1" s="1"/>
  <c r="M41" i="1"/>
  <c r="O41" i="1" s="1"/>
  <c r="N41" i="1"/>
  <c r="J40" i="1"/>
  <c r="J57" i="1" s="1"/>
  <c r="K40" i="1"/>
  <c r="K57" i="1" s="1"/>
  <c r="N57" i="1" l="1"/>
</calcChain>
</file>

<file path=xl/sharedStrings.xml><?xml version="1.0" encoding="utf-8"?>
<sst xmlns="http://schemas.openxmlformats.org/spreadsheetml/2006/main" count="126" uniqueCount="122">
  <si>
    <t>PIC16F1718-P</t>
  </si>
  <si>
    <t>AD9833</t>
  </si>
  <si>
    <t>support 28p</t>
  </si>
  <si>
    <t>support 4p</t>
  </si>
  <si>
    <t>Nom</t>
  </si>
  <si>
    <t>Référence</t>
  </si>
  <si>
    <t>source</t>
  </si>
  <si>
    <t>ebay</t>
  </si>
  <si>
    <t>résistance 22ohms</t>
  </si>
  <si>
    <t>résistance 220ohms</t>
  </si>
  <si>
    <t>résistance 560ohms</t>
  </si>
  <si>
    <t>résistance 1K</t>
  </si>
  <si>
    <t>résistance 4.7K</t>
  </si>
  <si>
    <t>résistance 100K</t>
  </si>
  <si>
    <t>diode 1N5819</t>
  </si>
  <si>
    <t>LED rouge 3mm</t>
  </si>
  <si>
    <t>LED rouge 5mm</t>
  </si>
  <si>
    <t>coût unitaire</t>
  </si>
  <si>
    <t xml:space="preserve">LCD 2x16 </t>
  </si>
  <si>
    <t>Encodeur</t>
  </si>
  <si>
    <t>buzzer</t>
  </si>
  <si>
    <t>LM7805</t>
  </si>
  <si>
    <t>capa 10µF/25V / 2.54mm</t>
  </si>
  <si>
    <t>résistance 100ohms</t>
  </si>
  <si>
    <t>Nbre carte CPU</t>
  </si>
  <si>
    <t>Nbre carte touches</t>
  </si>
  <si>
    <t>Nbre carte récepteur</t>
  </si>
  <si>
    <t>barrette 16 broches femelle (LCD)</t>
  </si>
  <si>
    <t>ajustable 1K</t>
  </si>
  <si>
    <t>résistance 330ohms</t>
  </si>
  <si>
    <t>zener 5.6V</t>
  </si>
  <si>
    <t>résistance 10K</t>
  </si>
  <si>
    <t>résistance 470ohms</t>
  </si>
  <si>
    <t>Potentiomètre 10K ALPS</t>
  </si>
  <si>
    <t>Touche PB13 noire</t>
  </si>
  <si>
    <t>Touche PB13 rouge</t>
  </si>
  <si>
    <t>Jack audio 2.5mm</t>
  </si>
  <si>
    <t>résistance 47ohms</t>
  </si>
  <si>
    <t>résistance 2.2K</t>
  </si>
  <si>
    <t>CI cpu</t>
  </si>
  <si>
    <t>CI touches</t>
  </si>
  <si>
    <t>CI récepteur</t>
  </si>
  <si>
    <t>capa 330p</t>
  </si>
  <si>
    <t>bouton axe 6mm avec vis</t>
  </si>
  <si>
    <t>capa 470n / pas 5.08mm</t>
  </si>
  <si>
    <t>RS 5051429</t>
  </si>
  <si>
    <t>RS 9222139</t>
  </si>
  <si>
    <t>RS  826818</t>
  </si>
  <si>
    <t>RS 7293606</t>
  </si>
  <si>
    <t>vis nylon 3mm</t>
  </si>
  <si>
    <t>RS 291408</t>
  </si>
  <si>
    <t>ecrou nylon M3</t>
  </si>
  <si>
    <t>RS 525701</t>
  </si>
  <si>
    <t>RS 7716910</t>
  </si>
  <si>
    <t>RS 7152615</t>
  </si>
  <si>
    <t>RS 1251151</t>
  </si>
  <si>
    <t>RS 5228146</t>
  </si>
  <si>
    <t>RS 7077568</t>
  </si>
  <si>
    <t>RS 8417541</t>
  </si>
  <si>
    <t>Qté minimale</t>
  </si>
  <si>
    <t>RS 7077622</t>
  </si>
  <si>
    <t>RS 135831</t>
  </si>
  <si>
    <t>RS 1251150</t>
  </si>
  <si>
    <t>RS 135774</t>
  </si>
  <si>
    <t>RS 4912294</t>
  </si>
  <si>
    <t>RS 135982</t>
  </si>
  <si>
    <t>RS 7077644</t>
  </si>
  <si>
    <t>RS 135819</t>
  </si>
  <si>
    <t>RS 1251152</t>
  </si>
  <si>
    <t>RS 813115</t>
  </si>
  <si>
    <t>RS 801796</t>
  </si>
  <si>
    <t>RS 4864460</t>
  </si>
  <si>
    <t>RS 6547549</t>
  </si>
  <si>
    <t>RS 1253299</t>
  </si>
  <si>
    <t>RS 8410745</t>
  </si>
  <si>
    <t>BC107B ou 2N2222</t>
  </si>
  <si>
    <t>RS 7390381</t>
  </si>
  <si>
    <t>RS 8274587</t>
  </si>
  <si>
    <t>RS 2518121</t>
  </si>
  <si>
    <t>embase ci 5 broches male</t>
  </si>
  <si>
    <t>Total:</t>
  </si>
  <si>
    <t>RS 1981502</t>
  </si>
  <si>
    <t>Nbre pour 3 ex</t>
  </si>
  <si>
    <t>Nbre total</t>
  </si>
  <si>
    <t>https://www.ebay.fr/itm/10Pcs-PB13-Square-12-12mm-Momentary-2Pin-SPST-PCB-Mini-Push-Button-Click-Switch/173911619403?ssPageName=STRK%3AMEBIDX%3AIT&amp;var=472666636456&amp;_trksid=p2057872.m2749.l2649</t>
  </si>
  <si>
    <t>https://www.ebay.fr/itm/50-Pcs-5mm-Pas-de-vis-PCB-Montage-Borne-%C3%A0-vis-AC-300V-10A-AWG12-24-Bleu/352207435202?ssPageName=STRK%3AMEBIDX%3AIT&amp;_trksid=p2057872.m2749.l2649</t>
  </si>
  <si>
    <t>bloc connexion 2poles AWG12-24</t>
  </si>
  <si>
    <t>BUF634T</t>
  </si>
  <si>
    <t>https://www.ebay.fr/itm/1PCS-OP-AMP-IC-BB-TI-TO-220-5-BUF634T-BUF634TG3/401500436925?ssPageName=STRK%3AMEBIDX%3AIT&amp;_trksid=p2057872.m2749.l2649</t>
  </si>
  <si>
    <t>https://www.ebay.fr/itm/10Pcs-PB13-Square-12-12mm-Momentary-2Pin-SPST-PCB-Mini-Push-Button-Click-Switch/173911619403?ssPageName=STRK%3AMEBIDX%3AIT&amp;var=472666636457&amp;_trksid=p2057872.m2749.l2649</t>
  </si>
  <si>
    <t>Nbre pour 10 ex</t>
  </si>
  <si>
    <t>Cout pour 10ex</t>
  </si>
  <si>
    <t>Cout  1ex unitaire</t>
  </si>
  <si>
    <t>prise 12V 2.1mm</t>
  </si>
  <si>
    <t>RS 1753316</t>
  </si>
  <si>
    <t>Alim 12V fiche 2.1mm</t>
  </si>
  <si>
    <t>RS 1241510</t>
  </si>
  <si>
    <t>Cde nbre refs RS  pour 3</t>
  </si>
  <si>
    <t>Reste après cde RS pour 3</t>
  </si>
  <si>
    <t>Embase banane noire 4mm</t>
  </si>
  <si>
    <t>embase rouge 2mm</t>
  </si>
  <si>
    <t>embase noire 2mm</t>
  </si>
  <si>
    <t>RS 4333332</t>
  </si>
  <si>
    <t>RS 102866</t>
  </si>
  <si>
    <t>RS 102850</t>
  </si>
  <si>
    <t>Cde minimale RS</t>
  </si>
  <si>
    <t>RS 1977872</t>
  </si>
  <si>
    <t>Cout total pour 3 ex</t>
  </si>
  <si>
    <t>RS 2088471</t>
  </si>
  <si>
    <t>AD818  (ou LT1227)</t>
  </si>
  <si>
    <t xml:space="preserve"> JLCPCB</t>
  </si>
  <si>
    <t>JLCPCB</t>
  </si>
  <si>
    <t>Interrupteur 3 positions</t>
  </si>
  <si>
    <t>Connecteur cable 10 broches</t>
  </si>
  <si>
    <t>RS 1899520</t>
  </si>
  <si>
    <r>
      <t xml:space="preserve">RS </t>
    </r>
    <r>
      <rPr>
        <sz val="11"/>
        <color theme="1"/>
        <rFont val="Calibri"/>
        <family val="2"/>
        <scheme val="minor"/>
      </rPr>
      <t>7816811</t>
    </r>
  </si>
  <si>
    <t>RS 2596929 2596890</t>
  </si>
  <si>
    <t>Couts au 01/05/23</t>
  </si>
  <si>
    <t>RS 7077745</t>
  </si>
  <si>
    <r>
      <t xml:space="preserve">RS </t>
    </r>
    <r>
      <rPr>
        <sz val="11"/>
        <color rgb="FF00B050"/>
        <rFont val="Calibri"/>
        <family val="2"/>
        <scheme val="minor"/>
      </rPr>
      <t>896-7144</t>
    </r>
  </si>
  <si>
    <t>RS   296756</t>
  </si>
  <si>
    <t>https://www.ebay.fr/itm/314585874476?_trkparms=amclksrc%3DITM%26aid%3D1110006%26algo%3DHOMESPLICE.SIM%26ao%3D1%26asc%3D20200818143230%26meid%3Db9dfced9fa2b4dffb49b4c178d681207%26pid%3D101224%26rk%3D4%26rkt%3D5%26sd%3D153013429633%26itm%3D314585874476%26pmt%3D1%26noa%3D1%26pg%3D2047675%26algv%3DDefaultOrganicWebV9BertRefreshRanker%26brand%3DUnbranded&amp;_trksid=p2047675.c101224.m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</si>
</sst>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wrapText="1"/>
    </xf>
    <xf numFmtId="0" fontId="0" fillId="0" borderId="3" xfId="0" applyBorder="1"/>
    <xf numFmtId="2" fontId="3" fillId="0" borderId="2" xfId="0" applyNumberFormat="1" applyFont="1" applyBorder="1"/>
    <xf numFmtId="2" fontId="3" fillId="0" borderId="2" xfId="0" applyNumberFormat="1" applyFont="1" applyBorder="1" applyAlignment="1"/>
    <xf numFmtId="0" fontId="3" fillId="0" borderId="2" xfId="0" applyFont="1" applyBorder="1"/>
    <xf numFmtId="2" fontId="0" fillId="0" borderId="2" xfId="0" applyNumberFormat="1" applyBorder="1"/>
    <xf numFmtId="0" fontId="0" fillId="0" borderId="0" xfId="0" applyBorder="1"/>
    <xf numFmtId="2" fontId="3" fillId="0" borderId="0" xfId="0" applyNumberFormat="1" applyFon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5" fillId="0" borderId="0" xfId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topLeftCell="C16" workbookViewId="0">
      <selection activeCell="R48" sqref="R48"/>
    </sheetView>
  </sheetViews>
  <sheetFormatPr baseColWidth="10" defaultRowHeight="14.4" x14ac:dyDescent="0.3"/>
  <cols>
    <col min="1" max="1" width="31.88671875" customWidth="1"/>
    <col min="2" max="2" width="23.33203125" customWidth="1"/>
    <col min="3" max="3" width="19.21875" style="15" customWidth="1"/>
    <col min="5" max="5" width="10.44140625" customWidth="1"/>
    <col min="6" max="6" width="8" customWidth="1"/>
    <col min="7" max="7" width="9.21875" customWidth="1"/>
    <col min="8" max="8" width="7.5546875" customWidth="1"/>
    <col min="9" max="9" width="11.44140625" customWidth="1"/>
    <col min="10" max="10" width="13.5546875" style="6" customWidth="1"/>
    <col min="11" max="11" width="13.21875" style="6" customWidth="1"/>
    <col min="12" max="13" width="8.21875" customWidth="1"/>
    <col min="14" max="14" width="11.77734375" style="13" bestFit="1" customWidth="1"/>
    <col min="15" max="15" width="11.77734375" style="6" customWidth="1"/>
    <col min="16" max="16" width="8.21875" customWidth="1"/>
    <col min="17" max="17" width="14.6640625" style="6" customWidth="1"/>
  </cols>
  <sheetData>
    <row r="1" spans="1:17" x14ac:dyDescent="0.3">
      <c r="A1" s="1" t="s">
        <v>117</v>
      </c>
    </row>
    <row r="2" spans="1:17" s="3" customFormat="1" ht="57.6" x14ac:dyDescent="0.3">
      <c r="A2" s="3" t="s">
        <v>4</v>
      </c>
      <c r="B2" s="3" t="s">
        <v>5</v>
      </c>
      <c r="C2" s="3" t="s">
        <v>6</v>
      </c>
      <c r="D2" s="3" t="s">
        <v>17</v>
      </c>
      <c r="E2" s="3" t="s">
        <v>59</v>
      </c>
      <c r="F2" s="3" t="s">
        <v>24</v>
      </c>
      <c r="G2" s="4" t="s">
        <v>25</v>
      </c>
      <c r="H2" s="3" t="s">
        <v>26</v>
      </c>
      <c r="I2" s="3" t="s">
        <v>83</v>
      </c>
      <c r="J2" s="7" t="s">
        <v>105</v>
      </c>
      <c r="K2" s="7" t="s">
        <v>92</v>
      </c>
      <c r="L2" s="3" t="s">
        <v>82</v>
      </c>
      <c r="M2" s="3" t="s">
        <v>97</v>
      </c>
      <c r="N2" s="3" t="s">
        <v>107</v>
      </c>
      <c r="O2" s="7" t="s">
        <v>98</v>
      </c>
      <c r="P2" s="3" t="s">
        <v>90</v>
      </c>
      <c r="Q2" s="7" t="s">
        <v>91</v>
      </c>
    </row>
    <row r="3" spans="1:17" x14ac:dyDescent="0.3">
      <c r="A3" t="s">
        <v>0</v>
      </c>
      <c r="C3" s="15" t="s">
        <v>58</v>
      </c>
      <c r="D3">
        <v>2.67</v>
      </c>
      <c r="E3">
        <v>5</v>
      </c>
      <c r="F3">
        <v>1</v>
      </c>
      <c r="I3">
        <f>SUM(F3:H3)</f>
        <v>1</v>
      </c>
      <c r="J3" s="6">
        <f t="shared" ref="J3:J42" si="0">D3*E3</f>
        <v>13.35</v>
      </c>
      <c r="K3" s="6">
        <f t="shared" ref="K3:K42" si="1">D3*(F3+G3+H3)</f>
        <v>2.67</v>
      </c>
      <c r="L3">
        <f>3*I3</f>
        <v>3</v>
      </c>
      <c r="M3">
        <f>IF(E3=1,L3,IF(L3&lt;=E3,1,IF(L3&lt;=2*E3,2,IF(L3&lt;=3*E3,3,IF(L3&lt;=4*E3,4,5)))))</f>
        <v>1</v>
      </c>
      <c r="N3" s="13">
        <f>IF(E3=1,L3*D3,IF(L3&lt;=E3,E3*D3,IF(L3&lt;=2*E3,E3*D3*2,E3*D3*3)))</f>
        <v>13.35</v>
      </c>
      <c r="O3" s="6">
        <f>M3*E3-L3</f>
        <v>2</v>
      </c>
      <c r="P3">
        <f>10*I3</f>
        <v>10</v>
      </c>
      <c r="Q3" s="6">
        <f>IF(E3=1,P3*D3,IF(P3&lt;=E3,E3*D3,IF(P3&lt;=2*E3,E3*D3*2,E3*D3*3)))</f>
        <v>26.7</v>
      </c>
    </row>
    <row r="4" spans="1:17" x14ac:dyDescent="0.3">
      <c r="A4" t="s">
        <v>2</v>
      </c>
      <c r="C4" s="15" t="s">
        <v>70</v>
      </c>
      <c r="D4">
        <v>2.1</v>
      </c>
      <c r="E4">
        <v>5</v>
      </c>
      <c r="F4">
        <v>1</v>
      </c>
      <c r="I4">
        <f t="shared" ref="I4:I54" si="2">SUM(F4:H4)</f>
        <v>1</v>
      </c>
      <c r="J4" s="6">
        <f t="shared" si="0"/>
        <v>10.5</v>
      </c>
      <c r="K4" s="6">
        <f t="shared" si="1"/>
        <v>2.1</v>
      </c>
      <c r="L4">
        <f t="shared" ref="L4:L54" si="3">3*I4</f>
        <v>3</v>
      </c>
      <c r="M4">
        <f t="shared" ref="M4:M54" si="4">IF(E4=1,L4,IF(L4&lt;=E4,1,IF(L4&lt;=2*E4,2,IF(L4&lt;=3*E4,3,IF(L4&lt;=4*E4,4,5)))))</f>
        <v>1</v>
      </c>
      <c r="N4" s="13">
        <f t="shared" ref="N4:N54" si="5">IF(E4=1,L4*D4,IF(L4&lt;=E4,E4*D4,IF(L4&lt;=2*E4,E4*D4*2,E4*D4*3)))</f>
        <v>10.5</v>
      </c>
      <c r="O4" s="6">
        <f t="shared" ref="O4:O54" si="6">M4*E4-L4</f>
        <v>2</v>
      </c>
      <c r="P4">
        <f t="shared" ref="P4:P54" si="7">10*I4</f>
        <v>10</v>
      </c>
      <c r="Q4" s="6">
        <f t="shared" ref="Q4:Q54" si="8">IF(E4=1,P4*D4,IF(P4&lt;=E4,E4*D4,IF(P4&lt;=2*E4,E4*D4*2,E4*D4*3)))</f>
        <v>21</v>
      </c>
    </row>
    <row r="5" spans="1:17" x14ac:dyDescent="0.3">
      <c r="A5" t="s">
        <v>3</v>
      </c>
      <c r="C5" s="15" t="s">
        <v>69</v>
      </c>
      <c r="D5">
        <v>0.75</v>
      </c>
      <c r="E5">
        <v>5</v>
      </c>
      <c r="F5">
        <v>1</v>
      </c>
      <c r="I5">
        <f t="shared" si="2"/>
        <v>1</v>
      </c>
      <c r="J5" s="6">
        <f t="shared" si="0"/>
        <v>3.75</v>
      </c>
      <c r="K5" s="6">
        <f t="shared" si="1"/>
        <v>0.75</v>
      </c>
      <c r="L5">
        <f t="shared" si="3"/>
        <v>3</v>
      </c>
      <c r="M5">
        <f t="shared" si="4"/>
        <v>1</v>
      </c>
      <c r="N5" s="13">
        <f t="shared" si="5"/>
        <v>3.75</v>
      </c>
      <c r="O5" s="6">
        <f t="shared" si="6"/>
        <v>2</v>
      </c>
      <c r="P5">
        <f t="shared" si="7"/>
        <v>10</v>
      </c>
      <c r="Q5" s="6">
        <f t="shared" si="8"/>
        <v>7.5</v>
      </c>
    </row>
    <row r="6" spans="1:17" x14ac:dyDescent="0.3">
      <c r="A6" t="s">
        <v>8</v>
      </c>
      <c r="C6" s="15" t="s">
        <v>64</v>
      </c>
      <c r="D6">
        <v>0.10199999999999999</v>
      </c>
      <c r="E6">
        <v>20</v>
      </c>
      <c r="F6">
        <v>1</v>
      </c>
      <c r="I6">
        <f t="shared" si="2"/>
        <v>1</v>
      </c>
      <c r="J6" s="6">
        <f t="shared" si="0"/>
        <v>2.04</v>
      </c>
      <c r="K6" s="6">
        <f t="shared" si="1"/>
        <v>0.10199999999999999</v>
      </c>
      <c r="L6">
        <f t="shared" si="3"/>
        <v>3</v>
      </c>
      <c r="M6">
        <f t="shared" si="4"/>
        <v>1</v>
      </c>
      <c r="N6" s="13">
        <f t="shared" si="5"/>
        <v>2.04</v>
      </c>
      <c r="O6" s="6">
        <f t="shared" si="6"/>
        <v>17</v>
      </c>
      <c r="P6">
        <f t="shared" si="7"/>
        <v>10</v>
      </c>
      <c r="Q6" s="6">
        <f t="shared" si="8"/>
        <v>2.04</v>
      </c>
    </row>
    <row r="7" spans="1:17" x14ac:dyDescent="0.3">
      <c r="A7" t="s">
        <v>37</v>
      </c>
      <c r="C7" s="15" t="s">
        <v>57</v>
      </c>
      <c r="D7">
        <v>4.5999999999999999E-2</v>
      </c>
      <c r="E7">
        <v>10</v>
      </c>
      <c r="H7">
        <v>1</v>
      </c>
      <c r="I7">
        <f t="shared" si="2"/>
        <v>1</v>
      </c>
      <c r="J7" s="6">
        <f t="shared" si="0"/>
        <v>0.45999999999999996</v>
      </c>
      <c r="K7" s="6">
        <f t="shared" si="1"/>
        <v>4.5999999999999999E-2</v>
      </c>
      <c r="L7">
        <f t="shared" si="3"/>
        <v>3</v>
      </c>
      <c r="M7">
        <f t="shared" si="4"/>
        <v>1</v>
      </c>
      <c r="N7" s="13">
        <f t="shared" si="5"/>
        <v>0.45999999999999996</v>
      </c>
      <c r="O7" s="6">
        <f t="shared" si="6"/>
        <v>7</v>
      </c>
      <c r="P7">
        <f t="shared" si="7"/>
        <v>10</v>
      </c>
      <c r="Q7" s="6">
        <f t="shared" si="8"/>
        <v>0.45999999999999996</v>
      </c>
    </row>
    <row r="8" spans="1:17" x14ac:dyDescent="0.3">
      <c r="A8" t="s">
        <v>23</v>
      </c>
      <c r="C8" s="15" t="s">
        <v>63</v>
      </c>
      <c r="D8">
        <v>0.104</v>
      </c>
      <c r="E8">
        <v>10</v>
      </c>
      <c r="F8">
        <v>1</v>
      </c>
      <c r="I8">
        <f t="shared" si="2"/>
        <v>1</v>
      </c>
      <c r="J8" s="6">
        <f t="shared" si="0"/>
        <v>1.04</v>
      </c>
      <c r="K8" s="6">
        <f t="shared" si="1"/>
        <v>0.104</v>
      </c>
      <c r="L8">
        <f t="shared" si="3"/>
        <v>3</v>
      </c>
      <c r="M8">
        <f t="shared" si="4"/>
        <v>1</v>
      </c>
      <c r="N8" s="13">
        <f t="shared" si="5"/>
        <v>1.04</v>
      </c>
      <c r="O8" s="6">
        <f t="shared" si="6"/>
        <v>7</v>
      </c>
      <c r="P8">
        <f t="shared" si="7"/>
        <v>10</v>
      </c>
      <c r="Q8" s="6">
        <f t="shared" si="8"/>
        <v>1.04</v>
      </c>
    </row>
    <row r="9" spans="1:17" x14ac:dyDescent="0.3">
      <c r="A9" t="s">
        <v>9</v>
      </c>
      <c r="C9" s="15" t="s">
        <v>67</v>
      </c>
      <c r="D9">
        <v>0.104</v>
      </c>
      <c r="E9">
        <v>10</v>
      </c>
      <c r="F9">
        <v>1</v>
      </c>
      <c r="I9">
        <f t="shared" si="2"/>
        <v>1</v>
      </c>
      <c r="J9" s="6">
        <f t="shared" si="0"/>
        <v>1.04</v>
      </c>
      <c r="K9" s="6">
        <f t="shared" si="1"/>
        <v>0.104</v>
      </c>
      <c r="L9">
        <f t="shared" si="3"/>
        <v>3</v>
      </c>
      <c r="M9">
        <f t="shared" si="4"/>
        <v>1</v>
      </c>
      <c r="N9" s="13">
        <f t="shared" si="5"/>
        <v>1.04</v>
      </c>
      <c r="O9" s="6">
        <f t="shared" si="6"/>
        <v>7</v>
      </c>
      <c r="P9">
        <f t="shared" si="7"/>
        <v>10</v>
      </c>
      <c r="Q9" s="6">
        <f t="shared" si="8"/>
        <v>1.04</v>
      </c>
    </row>
    <row r="10" spans="1:17" x14ac:dyDescent="0.3">
      <c r="A10" t="s">
        <v>29</v>
      </c>
      <c r="C10" s="15" t="s">
        <v>60</v>
      </c>
      <c r="D10">
        <v>0.253</v>
      </c>
      <c r="E10">
        <v>10</v>
      </c>
      <c r="F10">
        <v>1</v>
      </c>
      <c r="I10">
        <f t="shared" si="2"/>
        <v>1</v>
      </c>
      <c r="J10" s="6">
        <f t="shared" si="0"/>
        <v>2.5300000000000002</v>
      </c>
      <c r="K10" s="6">
        <f t="shared" si="1"/>
        <v>0.253</v>
      </c>
      <c r="L10">
        <f t="shared" si="3"/>
        <v>3</v>
      </c>
      <c r="M10">
        <f t="shared" si="4"/>
        <v>1</v>
      </c>
      <c r="N10" s="13">
        <f t="shared" si="5"/>
        <v>2.5300000000000002</v>
      </c>
      <c r="O10" s="6">
        <f t="shared" si="6"/>
        <v>7</v>
      </c>
      <c r="P10">
        <f t="shared" si="7"/>
        <v>10</v>
      </c>
      <c r="Q10" s="6">
        <f t="shared" si="8"/>
        <v>2.5300000000000002</v>
      </c>
    </row>
    <row r="11" spans="1:17" x14ac:dyDescent="0.3">
      <c r="A11" t="s">
        <v>32</v>
      </c>
      <c r="C11" s="15" t="s">
        <v>61</v>
      </c>
      <c r="D11">
        <v>0.104</v>
      </c>
      <c r="E11">
        <v>10</v>
      </c>
      <c r="F11">
        <v>1</v>
      </c>
      <c r="I11">
        <f t="shared" si="2"/>
        <v>1</v>
      </c>
      <c r="J11" s="6">
        <f t="shared" si="0"/>
        <v>1.04</v>
      </c>
      <c r="K11" s="6">
        <f t="shared" si="1"/>
        <v>0.104</v>
      </c>
      <c r="L11">
        <f t="shared" si="3"/>
        <v>3</v>
      </c>
      <c r="M11">
        <f t="shared" si="4"/>
        <v>1</v>
      </c>
      <c r="N11" s="13">
        <f t="shared" si="5"/>
        <v>1.04</v>
      </c>
      <c r="O11" s="6">
        <f t="shared" si="6"/>
        <v>7</v>
      </c>
      <c r="P11">
        <f t="shared" si="7"/>
        <v>10</v>
      </c>
      <c r="Q11" s="6">
        <f t="shared" si="8"/>
        <v>1.04</v>
      </c>
    </row>
    <row r="12" spans="1:17" x14ac:dyDescent="0.3">
      <c r="A12" t="s">
        <v>10</v>
      </c>
      <c r="C12" s="15" t="s">
        <v>66</v>
      </c>
      <c r="D12">
        <v>0.19900000000000001</v>
      </c>
      <c r="E12">
        <v>10</v>
      </c>
      <c r="I12">
        <f t="shared" si="2"/>
        <v>0</v>
      </c>
      <c r="J12" s="6">
        <f t="shared" si="0"/>
        <v>1.9900000000000002</v>
      </c>
      <c r="K12" s="6">
        <f t="shared" si="1"/>
        <v>0</v>
      </c>
      <c r="L12">
        <f t="shared" si="3"/>
        <v>0</v>
      </c>
      <c r="M12">
        <f t="shared" si="4"/>
        <v>1</v>
      </c>
      <c r="N12" s="13">
        <f t="shared" si="5"/>
        <v>1.9900000000000002</v>
      </c>
      <c r="O12" s="6">
        <f t="shared" si="6"/>
        <v>10</v>
      </c>
      <c r="P12">
        <f t="shared" si="7"/>
        <v>0</v>
      </c>
      <c r="Q12" s="6">
        <f t="shared" si="8"/>
        <v>1.9900000000000002</v>
      </c>
    </row>
    <row r="13" spans="1:17" x14ac:dyDescent="0.3">
      <c r="A13" t="s">
        <v>11</v>
      </c>
      <c r="C13" s="15" t="s">
        <v>62</v>
      </c>
      <c r="D13">
        <v>0.104</v>
      </c>
      <c r="E13">
        <v>20</v>
      </c>
      <c r="F13">
        <v>4</v>
      </c>
      <c r="I13">
        <f t="shared" si="2"/>
        <v>4</v>
      </c>
      <c r="J13" s="6">
        <f t="shared" si="0"/>
        <v>2.08</v>
      </c>
      <c r="K13" s="6">
        <f t="shared" si="1"/>
        <v>0.41599999999999998</v>
      </c>
      <c r="L13">
        <f t="shared" si="3"/>
        <v>12</v>
      </c>
      <c r="M13">
        <f t="shared" si="4"/>
        <v>1</v>
      </c>
      <c r="N13" s="13">
        <f t="shared" si="5"/>
        <v>2.08</v>
      </c>
      <c r="O13" s="6">
        <f t="shared" si="6"/>
        <v>8</v>
      </c>
      <c r="P13">
        <f t="shared" si="7"/>
        <v>40</v>
      </c>
      <c r="Q13" s="6">
        <f t="shared" si="8"/>
        <v>4.16</v>
      </c>
    </row>
    <row r="14" spans="1:17" x14ac:dyDescent="0.3">
      <c r="A14" t="s">
        <v>38</v>
      </c>
      <c r="C14" s="15" t="s">
        <v>55</v>
      </c>
      <c r="D14">
        <v>0.104</v>
      </c>
      <c r="E14">
        <v>20</v>
      </c>
      <c r="H14">
        <v>2</v>
      </c>
      <c r="I14">
        <f t="shared" si="2"/>
        <v>2</v>
      </c>
      <c r="J14" s="6">
        <f t="shared" si="0"/>
        <v>2.08</v>
      </c>
      <c r="K14" s="6">
        <f t="shared" si="1"/>
        <v>0.20799999999999999</v>
      </c>
      <c r="L14">
        <f t="shared" si="3"/>
        <v>6</v>
      </c>
      <c r="M14">
        <f t="shared" si="4"/>
        <v>1</v>
      </c>
      <c r="N14" s="13">
        <f t="shared" si="5"/>
        <v>2.08</v>
      </c>
      <c r="O14" s="6">
        <f t="shared" si="6"/>
        <v>14</v>
      </c>
      <c r="P14">
        <f t="shared" si="7"/>
        <v>20</v>
      </c>
      <c r="Q14" s="6">
        <f t="shared" si="8"/>
        <v>2.08</v>
      </c>
    </row>
    <row r="15" spans="1:17" x14ac:dyDescent="0.3">
      <c r="A15" t="s">
        <v>12</v>
      </c>
      <c r="C15" s="15" t="s">
        <v>68</v>
      </c>
      <c r="D15">
        <v>0.104</v>
      </c>
      <c r="E15">
        <v>20</v>
      </c>
      <c r="F15">
        <v>1</v>
      </c>
      <c r="I15">
        <f t="shared" si="2"/>
        <v>1</v>
      </c>
      <c r="J15" s="6">
        <f t="shared" si="0"/>
        <v>2.08</v>
      </c>
      <c r="K15" s="6">
        <f t="shared" si="1"/>
        <v>0.104</v>
      </c>
      <c r="L15">
        <f t="shared" si="3"/>
        <v>3</v>
      </c>
      <c r="M15">
        <f t="shared" si="4"/>
        <v>1</v>
      </c>
      <c r="N15" s="13">
        <f t="shared" si="5"/>
        <v>2.08</v>
      </c>
      <c r="O15" s="6">
        <f t="shared" si="6"/>
        <v>17</v>
      </c>
      <c r="P15">
        <f t="shared" si="7"/>
        <v>10</v>
      </c>
      <c r="Q15" s="6">
        <f t="shared" si="8"/>
        <v>2.08</v>
      </c>
    </row>
    <row r="16" spans="1:17" x14ac:dyDescent="0.3">
      <c r="A16" t="s">
        <v>31</v>
      </c>
      <c r="C16" s="15" t="s">
        <v>118</v>
      </c>
      <c r="D16">
        <v>0.245</v>
      </c>
      <c r="E16">
        <v>10</v>
      </c>
      <c r="F16">
        <v>11</v>
      </c>
      <c r="H16">
        <v>3</v>
      </c>
      <c r="I16">
        <f t="shared" si="2"/>
        <v>14</v>
      </c>
      <c r="J16" s="6">
        <f t="shared" si="0"/>
        <v>2.4500000000000002</v>
      </c>
      <c r="K16" s="6">
        <f t="shared" si="1"/>
        <v>3.4299999999999997</v>
      </c>
      <c r="L16">
        <f t="shared" si="3"/>
        <v>42</v>
      </c>
      <c r="M16">
        <f t="shared" si="4"/>
        <v>5</v>
      </c>
      <c r="N16" s="13">
        <f>IF(E16=1,L16*D16,IF(L16&lt;=E16,E16*D16,IF(L16&lt;=2*E16,E16*D16*2,E16*D16*3)))</f>
        <v>7.3500000000000005</v>
      </c>
      <c r="O16" s="6">
        <f t="shared" si="6"/>
        <v>8</v>
      </c>
      <c r="P16">
        <f t="shared" si="7"/>
        <v>140</v>
      </c>
      <c r="Q16" s="6">
        <f t="shared" si="8"/>
        <v>7.3500000000000005</v>
      </c>
    </row>
    <row r="17" spans="1:17" x14ac:dyDescent="0.3">
      <c r="A17" t="s">
        <v>13</v>
      </c>
      <c r="C17" s="15" t="s">
        <v>65</v>
      </c>
      <c r="D17">
        <v>0.106</v>
      </c>
      <c r="E17">
        <v>10</v>
      </c>
      <c r="F17">
        <v>1</v>
      </c>
      <c r="I17">
        <f t="shared" si="2"/>
        <v>1</v>
      </c>
      <c r="J17" s="6">
        <f t="shared" si="0"/>
        <v>1.06</v>
      </c>
      <c r="K17" s="6">
        <f t="shared" si="1"/>
        <v>0.106</v>
      </c>
      <c r="L17">
        <f t="shared" si="3"/>
        <v>3</v>
      </c>
      <c r="M17">
        <f t="shared" si="4"/>
        <v>1</v>
      </c>
      <c r="N17" s="13">
        <f t="shared" si="5"/>
        <v>1.06</v>
      </c>
      <c r="O17" s="6">
        <f t="shared" si="6"/>
        <v>7</v>
      </c>
      <c r="P17">
        <f t="shared" si="7"/>
        <v>10</v>
      </c>
      <c r="Q17" s="6">
        <f t="shared" si="8"/>
        <v>1.06</v>
      </c>
    </row>
    <row r="18" spans="1:17" x14ac:dyDescent="0.3">
      <c r="A18" t="s">
        <v>28</v>
      </c>
      <c r="C18" s="15" t="s">
        <v>119</v>
      </c>
      <c r="D18">
        <v>0.88</v>
      </c>
      <c r="E18">
        <v>5</v>
      </c>
      <c r="F18">
        <v>1</v>
      </c>
      <c r="I18">
        <f t="shared" si="2"/>
        <v>1</v>
      </c>
      <c r="J18" s="6">
        <f t="shared" si="0"/>
        <v>4.4000000000000004</v>
      </c>
      <c r="K18" s="6">
        <f t="shared" si="1"/>
        <v>0.88</v>
      </c>
      <c r="L18">
        <f t="shared" si="3"/>
        <v>3</v>
      </c>
      <c r="M18">
        <f t="shared" si="4"/>
        <v>1</v>
      </c>
      <c r="N18" s="13">
        <f t="shared" si="5"/>
        <v>4.4000000000000004</v>
      </c>
      <c r="O18" s="6">
        <f t="shared" si="6"/>
        <v>2</v>
      </c>
      <c r="P18">
        <f t="shared" si="7"/>
        <v>10</v>
      </c>
      <c r="Q18" s="6">
        <f t="shared" si="8"/>
        <v>8.8000000000000007</v>
      </c>
    </row>
    <row r="19" spans="1:17" x14ac:dyDescent="0.3">
      <c r="A19" t="s">
        <v>14</v>
      </c>
      <c r="C19" s="15" t="s">
        <v>71</v>
      </c>
      <c r="D19">
        <v>0.55000000000000004</v>
      </c>
      <c r="E19">
        <v>5</v>
      </c>
      <c r="F19">
        <v>2</v>
      </c>
      <c r="H19">
        <v>5</v>
      </c>
      <c r="I19">
        <f t="shared" si="2"/>
        <v>7</v>
      </c>
      <c r="J19" s="6">
        <f t="shared" si="0"/>
        <v>2.75</v>
      </c>
      <c r="K19" s="6">
        <f t="shared" si="1"/>
        <v>3.8500000000000005</v>
      </c>
      <c r="L19">
        <f t="shared" si="3"/>
        <v>21</v>
      </c>
      <c r="M19">
        <f t="shared" si="4"/>
        <v>5</v>
      </c>
      <c r="N19" s="13">
        <f t="shared" si="5"/>
        <v>8.25</v>
      </c>
      <c r="O19" s="6">
        <f t="shared" si="6"/>
        <v>4</v>
      </c>
      <c r="P19">
        <f t="shared" si="7"/>
        <v>70</v>
      </c>
      <c r="Q19" s="6">
        <f t="shared" si="8"/>
        <v>8.25</v>
      </c>
    </row>
    <row r="20" spans="1:17" x14ac:dyDescent="0.3">
      <c r="A20" t="s">
        <v>30</v>
      </c>
      <c r="C20" s="15" t="s">
        <v>72</v>
      </c>
      <c r="D20">
        <v>0.45800000000000002</v>
      </c>
      <c r="E20">
        <v>5</v>
      </c>
      <c r="F20">
        <v>1</v>
      </c>
      <c r="I20">
        <f t="shared" si="2"/>
        <v>1</v>
      </c>
      <c r="J20" s="6">
        <f t="shared" si="0"/>
        <v>2.29</v>
      </c>
      <c r="K20" s="6">
        <f t="shared" si="1"/>
        <v>0.45800000000000002</v>
      </c>
      <c r="L20">
        <f t="shared" si="3"/>
        <v>3</v>
      </c>
      <c r="M20">
        <f t="shared" si="4"/>
        <v>1</v>
      </c>
      <c r="N20" s="13">
        <f t="shared" si="5"/>
        <v>2.29</v>
      </c>
      <c r="O20" s="6">
        <f t="shared" si="6"/>
        <v>2</v>
      </c>
      <c r="P20">
        <f t="shared" si="7"/>
        <v>10</v>
      </c>
      <c r="Q20" s="6">
        <f t="shared" si="8"/>
        <v>4.58</v>
      </c>
    </row>
    <row r="21" spans="1:17" x14ac:dyDescent="0.3">
      <c r="A21" t="s">
        <v>15</v>
      </c>
      <c r="C21" s="15" t="s">
        <v>46</v>
      </c>
      <c r="D21">
        <v>0.57999999999999996</v>
      </c>
      <c r="E21">
        <v>20</v>
      </c>
      <c r="F21">
        <v>2</v>
      </c>
      <c r="I21">
        <f t="shared" si="2"/>
        <v>2</v>
      </c>
      <c r="J21" s="6">
        <f t="shared" si="0"/>
        <v>11.6</v>
      </c>
      <c r="K21" s="6">
        <f t="shared" si="1"/>
        <v>1.1599999999999999</v>
      </c>
      <c r="L21">
        <f t="shared" si="3"/>
        <v>6</v>
      </c>
      <c r="M21">
        <f t="shared" si="4"/>
        <v>1</v>
      </c>
      <c r="N21" s="13">
        <f t="shared" si="5"/>
        <v>11.6</v>
      </c>
      <c r="O21" s="6">
        <f t="shared" si="6"/>
        <v>14</v>
      </c>
      <c r="P21">
        <f t="shared" si="7"/>
        <v>20</v>
      </c>
      <c r="Q21" s="6">
        <f t="shared" si="8"/>
        <v>11.6</v>
      </c>
    </row>
    <row r="22" spans="1:17" x14ac:dyDescent="0.3">
      <c r="A22" t="s">
        <v>16</v>
      </c>
      <c r="C22" s="15" t="s">
        <v>47</v>
      </c>
      <c r="D22">
        <v>0.51</v>
      </c>
      <c r="E22">
        <v>5</v>
      </c>
      <c r="H22">
        <v>2</v>
      </c>
      <c r="I22">
        <f t="shared" si="2"/>
        <v>2</v>
      </c>
      <c r="J22" s="6">
        <f t="shared" si="0"/>
        <v>2.5499999999999998</v>
      </c>
      <c r="K22" s="6">
        <f t="shared" si="1"/>
        <v>1.02</v>
      </c>
      <c r="L22">
        <f t="shared" si="3"/>
        <v>6</v>
      </c>
      <c r="M22">
        <f t="shared" si="4"/>
        <v>2</v>
      </c>
      <c r="N22" s="13">
        <f t="shared" si="5"/>
        <v>5.0999999999999996</v>
      </c>
      <c r="O22" s="6">
        <f t="shared" si="6"/>
        <v>4</v>
      </c>
      <c r="P22">
        <f t="shared" si="7"/>
        <v>20</v>
      </c>
      <c r="Q22" s="6">
        <f t="shared" si="8"/>
        <v>7.6499999999999995</v>
      </c>
    </row>
    <row r="23" spans="1:17" x14ac:dyDescent="0.3">
      <c r="A23" t="s">
        <v>20</v>
      </c>
      <c r="C23" s="15" t="s">
        <v>53</v>
      </c>
      <c r="D23">
        <v>1.81</v>
      </c>
      <c r="E23">
        <v>5</v>
      </c>
      <c r="F23">
        <v>1</v>
      </c>
      <c r="I23">
        <f t="shared" si="2"/>
        <v>1</v>
      </c>
      <c r="J23" s="6">
        <f t="shared" si="0"/>
        <v>9.0500000000000007</v>
      </c>
      <c r="K23" s="6">
        <f t="shared" si="1"/>
        <v>1.81</v>
      </c>
      <c r="L23">
        <f t="shared" si="3"/>
        <v>3</v>
      </c>
      <c r="M23">
        <f t="shared" si="4"/>
        <v>1</v>
      </c>
      <c r="N23" s="13">
        <f t="shared" si="5"/>
        <v>9.0500000000000007</v>
      </c>
      <c r="O23" s="6">
        <f t="shared" si="6"/>
        <v>2</v>
      </c>
      <c r="P23">
        <f t="shared" si="7"/>
        <v>10</v>
      </c>
      <c r="Q23" s="6">
        <f t="shared" si="8"/>
        <v>18.100000000000001</v>
      </c>
    </row>
    <row r="24" spans="1:17" x14ac:dyDescent="0.3">
      <c r="A24" t="s">
        <v>18</v>
      </c>
      <c r="C24" s="15" t="s">
        <v>73</v>
      </c>
      <c r="D24">
        <v>15.58</v>
      </c>
      <c r="E24">
        <v>1</v>
      </c>
      <c r="F24">
        <v>1</v>
      </c>
      <c r="I24">
        <f t="shared" si="2"/>
        <v>1</v>
      </c>
      <c r="J24" s="6">
        <f t="shared" si="0"/>
        <v>15.58</v>
      </c>
      <c r="K24" s="6">
        <f t="shared" si="1"/>
        <v>15.58</v>
      </c>
      <c r="L24">
        <f t="shared" si="3"/>
        <v>3</v>
      </c>
      <c r="M24">
        <f t="shared" si="4"/>
        <v>3</v>
      </c>
      <c r="N24" s="13">
        <f t="shared" si="5"/>
        <v>46.74</v>
      </c>
      <c r="O24" s="6">
        <f t="shared" si="6"/>
        <v>0</v>
      </c>
      <c r="P24">
        <f t="shared" si="7"/>
        <v>10</v>
      </c>
      <c r="Q24" s="6">
        <f t="shared" si="8"/>
        <v>155.80000000000001</v>
      </c>
    </row>
    <row r="25" spans="1:17" x14ac:dyDescent="0.3">
      <c r="A25" t="s">
        <v>33</v>
      </c>
      <c r="C25" s="15" t="s">
        <v>48</v>
      </c>
      <c r="D25">
        <v>0.76</v>
      </c>
      <c r="E25">
        <v>1</v>
      </c>
      <c r="F25">
        <v>1</v>
      </c>
      <c r="I25">
        <f t="shared" si="2"/>
        <v>1</v>
      </c>
      <c r="J25" s="6">
        <f t="shared" si="0"/>
        <v>0.76</v>
      </c>
      <c r="K25" s="6">
        <f t="shared" si="1"/>
        <v>0.76</v>
      </c>
      <c r="L25">
        <f t="shared" si="3"/>
        <v>3</v>
      </c>
      <c r="M25">
        <f t="shared" si="4"/>
        <v>3</v>
      </c>
      <c r="N25" s="13">
        <f t="shared" si="5"/>
        <v>2.2800000000000002</v>
      </c>
      <c r="O25" s="6">
        <f t="shared" si="6"/>
        <v>0</v>
      </c>
      <c r="P25">
        <f t="shared" si="7"/>
        <v>10</v>
      </c>
      <c r="Q25" s="6">
        <f t="shared" si="8"/>
        <v>7.6</v>
      </c>
    </row>
    <row r="26" spans="1:17" x14ac:dyDescent="0.3">
      <c r="A26" t="s">
        <v>44</v>
      </c>
      <c r="C26" s="15" t="s">
        <v>74</v>
      </c>
      <c r="D26">
        <v>0.72</v>
      </c>
      <c r="E26">
        <v>10</v>
      </c>
      <c r="F26">
        <v>11</v>
      </c>
      <c r="H26">
        <v>1</v>
      </c>
      <c r="I26">
        <f t="shared" si="2"/>
        <v>12</v>
      </c>
      <c r="J26" s="6">
        <f t="shared" si="0"/>
        <v>7.1999999999999993</v>
      </c>
      <c r="K26" s="6">
        <f t="shared" si="1"/>
        <v>8.64</v>
      </c>
      <c r="L26">
        <f t="shared" si="3"/>
        <v>36</v>
      </c>
      <c r="M26">
        <f t="shared" si="4"/>
        <v>4</v>
      </c>
      <c r="N26" s="13">
        <f t="shared" si="5"/>
        <v>21.599999999999998</v>
      </c>
      <c r="O26" s="6">
        <f t="shared" si="6"/>
        <v>4</v>
      </c>
      <c r="P26">
        <f t="shared" si="7"/>
        <v>120</v>
      </c>
      <c r="Q26" s="6">
        <f t="shared" si="8"/>
        <v>21.599999999999998</v>
      </c>
    </row>
    <row r="27" spans="1:17" x14ac:dyDescent="0.3">
      <c r="A27" t="s">
        <v>22</v>
      </c>
      <c r="C27" s="15" t="s">
        <v>54</v>
      </c>
      <c r="D27">
        <v>0.16</v>
      </c>
      <c r="E27">
        <v>10</v>
      </c>
      <c r="F27">
        <v>4</v>
      </c>
      <c r="H27">
        <v>1</v>
      </c>
      <c r="I27">
        <f t="shared" si="2"/>
        <v>5</v>
      </c>
      <c r="J27" s="6">
        <f t="shared" si="0"/>
        <v>1.6</v>
      </c>
      <c r="K27" s="6">
        <f t="shared" si="1"/>
        <v>0.8</v>
      </c>
      <c r="L27">
        <f t="shared" si="3"/>
        <v>15</v>
      </c>
      <c r="M27">
        <f t="shared" si="4"/>
        <v>2</v>
      </c>
      <c r="N27" s="13">
        <f t="shared" si="5"/>
        <v>3.2</v>
      </c>
      <c r="O27" s="6">
        <f t="shared" si="6"/>
        <v>5</v>
      </c>
      <c r="P27">
        <f t="shared" si="7"/>
        <v>50</v>
      </c>
      <c r="Q27" s="6">
        <f t="shared" si="8"/>
        <v>4.8000000000000007</v>
      </c>
    </row>
    <row r="28" spans="1:17" x14ac:dyDescent="0.3">
      <c r="A28" t="s">
        <v>42</v>
      </c>
      <c r="C28" s="15" t="s">
        <v>77</v>
      </c>
      <c r="D28">
        <v>0.35599999999999998</v>
      </c>
      <c r="E28">
        <v>25</v>
      </c>
      <c r="H28">
        <v>1</v>
      </c>
      <c r="I28">
        <f t="shared" si="2"/>
        <v>1</v>
      </c>
      <c r="J28" s="6">
        <f t="shared" si="0"/>
        <v>8.9</v>
      </c>
      <c r="K28" s="6">
        <f t="shared" si="1"/>
        <v>0.35599999999999998</v>
      </c>
      <c r="L28">
        <f t="shared" si="3"/>
        <v>3</v>
      </c>
      <c r="M28">
        <f t="shared" si="4"/>
        <v>1</v>
      </c>
      <c r="N28" s="13">
        <f t="shared" si="5"/>
        <v>8.9</v>
      </c>
      <c r="O28" s="6">
        <f t="shared" si="6"/>
        <v>22</v>
      </c>
      <c r="P28">
        <f t="shared" si="7"/>
        <v>10</v>
      </c>
      <c r="Q28" s="6">
        <f t="shared" si="8"/>
        <v>8.9</v>
      </c>
    </row>
    <row r="29" spans="1:17" x14ac:dyDescent="0.3">
      <c r="A29" t="s">
        <v>21</v>
      </c>
      <c r="C29" s="15" t="s">
        <v>120</v>
      </c>
      <c r="D29">
        <v>1.42</v>
      </c>
      <c r="E29">
        <v>1</v>
      </c>
      <c r="F29">
        <v>1</v>
      </c>
      <c r="I29">
        <f t="shared" si="2"/>
        <v>1</v>
      </c>
      <c r="J29" s="6">
        <f t="shared" si="0"/>
        <v>1.42</v>
      </c>
      <c r="K29" s="6">
        <f t="shared" si="1"/>
        <v>1.42</v>
      </c>
      <c r="L29">
        <f t="shared" si="3"/>
        <v>3</v>
      </c>
      <c r="M29">
        <f t="shared" si="4"/>
        <v>3</v>
      </c>
      <c r="N29" s="13">
        <f t="shared" si="5"/>
        <v>4.26</v>
      </c>
      <c r="O29" s="6">
        <f t="shared" si="6"/>
        <v>0</v>
      </c>
      <c r="P29">
        <f t="shared" si="7"/>
        <v>10</v>
      </c>
      <c r="Q29" s="6">
        <f t="shared" si="8"/>
        <v>14.2</v>
      </c>
    </row>
    <row r="30" spans="1:17" x14ac:dyDescent="0.3">
      <c r="A30" t="s">
        <v>79</v>
      </c>
      <c r="C30" s="15" t="s">
        <v>78</v>
      </c>
      <c r="D30">
        <v>0.31</v>
      </c>
      <c r="E30">
        <v>25</v>
      </c>
      <c r="F30">
        <v>2</v>
      </c>
      <c r="G30">
        <v>2</v>
      </c>
      <c r="I30">
        <f t="shared" si="2"/>
        <v>4</v>
      </c>
      <c r="J30" s="6">
        <f t="shared" si="0"/>
        <v>7.75</v>
      </c>
      <c r="K30" s="6">
        <f t="shared" si="1"/>
        <v>1.24</v>
      </c>
      <c r="L30">
        <f t="shared" si="3"/>
        <v>12</v>
      </c>
      <c r="M30">
        <f t="shared" si="4"/>
        <v>1</v>
      </c>
      <c r="N30" s="13">
        <f t="shared" si="5"/>
        <v>7.75</v>
      </c>
      <c r="O30" s="6">
        <f t="shared" si="6"/>
        <v>13</v>
      </c>
      <c r="P30">
        <f t="shared" si="7"/>
        <v>40</v>
      </c>
      <c r="Q30" s="6">
        <f t="shared" si="8"/>
        <v>15.5</v>
      </c>
    </row>
    <row r="31" spans="1:17" x14ac:dyDescent="0.3">
      <c r="A31" t="s">
        <v>27</v>
      </c>
      <c r="C31" s="15" t="s">
        <v>81</v>
      </c>
      <c r="D31">
        <v>3.02</v>
      </c>
      <c r="E31">
        <v>1</v>
      </c>
      <c r="F31">
        <v>1</v>
      </c>
      <c r="I31">
        <f t="shared" si="2"/>
        <v>1</v>
      </c>
      <c r="J31" s="6">
        <f t="shared" si="0"/>
        <v>3.02</v>
      </c>
      <c r="K31" s="6">
        <f t="shared" si="1"/>
        <v>3.02</v>
      </c>
      <c r="L31">
        <f t="shared" si="3"/>
        <v>3</v>
      </c>
      <c r="M31">
        <f t="shared" si="4"/>
        <v>3</v>
      </c>
      <c r="N31" s="13">
        <f t="shared" si="5"/>
        <v>9.06</v>
      </c>
      <c r="O31" s="6">
        <f t="shared" si="6"/>
        <v>0</v>
      </c>
      <c r="P31">
        <f t="shared" si="7"/>
        <v>10</v>
      </c>
      <c r="Q31" s="6">
        <f t="shared" si="8"/>
        <v>30.2</v>
      </c>
    </row>
    <row r="32" spans="1:17" x14ac:dyDescent="0.3">
      <c r="A32" t="s">
        <v>113</v>
      </c>
      <c r="C32" s="15" t="s">
        <v>114</v>
      </c>
      <c r="D32">
        <v>1.0900000000000001</v>
      </c>
      <c r="E32">
        <v>1</v>
      </c>
      <c r="F32">
        <v>1</v>
      </c>
      <c r="G32">
        <v>1</v>
      </c>
      <c r="I32">
        <f t="shared" si="2"/>
        <v>2</v>
      </c>
      <c r="J32" s="6">
        <f t="shared" si="0"/>
        <v>1.0900000000000001</v>
      </c>
      <c r="K32" s="6">
        <f t="shared" si="1"/>
        <v>2.1800000000000002</v>
      </c>
      <c r="L32">
        <f t="shared" si="3"/>
        <v>6</v>
      </c>
      <c r="M32">
        <f t="shared" si="4"/>
        <v>6</v>
      </c>
      <c r="N32" s="13">
        <f t="shared" si="5"/>
        <v>6.5400000000000009</v>
      </c>
      <c r="O32" s="6">
        <f t="shared" si="6"/>
        <v>0</v>
      </c>
      <c r="P32">
        <f t="shared" si="7"/>
        <v>20</v>
      </c>
      <c r="Q32" s="6">
        <f t="shared" si="8"/>
        <v>21.8</v>
      </c>
    </row>
    <row r="33" spans="1:18" ht="17.399999999999999" customHeight="1" x14ac:dyDescent="0.3">
      <c r="A33" t="s">
        <v>19</v>
      </c>
      <c r="C33" s="15" t="s">
        <v>115</v>
      </c>
      <c r="D33">
        <v>1.69</v>
      </c>
      <c r="E33">
        <v>1</v>
      </c>
      <c r="G33">
        <v>1</v>
      </c>
      <c r="I33">
        <f t="shared" si="2"/>
        <v>1</v>
      </c>
      <c r="J33" s="6">
        <f t="shared" si="0"/>
        <v>1.69</v>
      </c>
      <c r="K33" s="6">
        <f t="shared" si="1"/>
        <v>1.69</v>
      </c>
      <c r="L33">
        <f t="shared" si="3"/>
        <v>3</v>
      </c>
      <c r="M33">
        <f t="shared" si="4"/>
        <v>3</v>
      </c>
      <c r="N33" s="13">
        <f t="shared" si="5"/>
        <v>5.07</v>
      </c>
      <c r="O33" s="6">
        <f t="shared" si="6"/>
        <v>0</v>
      </c>
      <c r="P33">
        <f t="shared" si="7"/>
        <v>10</v>
      </c>
      <c r="Q33" s="6">
        <f t="shared" si="8"/>
        <v>16.899999999999999</v>
      </c>
    </row>
    <row r="34" spans="1:18" x14ac:dyDescent="0.3">
      <c r="A34" t="s">
        <v>112</v>
      </c>
      <c r="C34" s="15" t="s">
        <v>106</v>
      </c>
      <c r="D34">
        <v>2.64</v>
      </c>
      <c r="E34">
        <v>1</v>
      </c>
      <c r="H34">
        <v>1</v>
      </c>
      <c r="I34">
        <f t="shared" si="2"/>
        <v>1</v>
      </c>
      <c r="J34" s="6">
        <f t="shared" si="0"/>
        <v>2.64</v>
      </c>
      <c r="K34" s="6">
        <f t="shared" si="1"/>
        <v>2.64</v>
      </c>
      <c r="L34">
        <f t="shared" si="3"/>
        <v>3</v>
      </c>
      <c r="M34">
        <f t="shared" si="4"/>
        <v>3</v>
      </c>
      <c r="N34" s="13">
        <f t="shared" si="5"/>
        <v>7.92</v>
      </c>
      <c r="O34" s="6">
        <f t="shared" si="6"/>
        <v>0</v>
      </c>
      <c r="P34">
        <f t="shared" si="7"/>
        <v>10</v>
      </c>
      <c r="Q34" s="6">
        <f t="shared" si="8"/>
        <v>26.400000000000002</v>
      </c>
    </row>
    <row r="35" spans="1:18" x14ac:dyDescent="0.3">
      <c r="A35" t="s">
        <v>36</v>
      </c>
      <c r="C35" s="15" t="s">
        <v>45</v>
      </c>
      <c r="D35">
        <v>2.68</v>
      </c>
      <c r="E35">
        <v>1</v>
      </c>
      <c r="H35">
        <v>1</v>
      </c>
      <c r="I35">
        <f t="shared" si="2"/>
        <v>1</v>
      </c>
      <c r="J35" s="6">
        <f t="shared" si="0"/>
        <v>2.68</v>
      </c>
      <c r="K35" s="6">
        <f t="shared" si="1"/>
        <v>2.68</v>
      </c>
      <c r="L35">
        <f t="shared" si="3"/>
        <v>3</v>
      </c>
      <c r="M35">
        <f t="shared" si="4"/>
        <v>3</v>
      </c>
      <c r="N35" s="13">
        <f t="shared" si="5"/>
        <v>8.0400000000000009</v>
      </c>
      <c r="O35" s="6">
        <f t="shared" si="6"/>
        <v>0</v>
      </c>
      <c r="P35">
        <f t="shared" si="7"/>
        <v>10</v>
      </c>
      <c r="Q35" s="6">
        <f t="shared" si="8"/>
        <v>26.8</v>
      </c>
    </row>
    <row r="36" spans="1:18" x14ac:dyDescent="0.3">
      <c r="A36" t="s">
        <v>109</v>
      </c>
      <c r="C36" s="15" t="s">
        <v>56</v>
      </c>
      <c r="D36">
        <v>7.14</v>
      </c>
      <c r="E36">
        <v>1</v>
      </c>
      <c r="F36">
        <v>1</v>
      </c>
      <c r="I36">
        <f t="shared" si="2"/>
        <v>1</v>
      </c>
      <c r="J36" s="6">
        <f t="shared" si="0"/>
        <v>7.14</v>
      </c>
      <c r="K36" s="6">
        <f t="shared" si="1"/>
        <v>7.14</v>
      </c>
      <c r="L36">
        <f t="shared" si="3"/>
        <v>3</v>
      </c>
      <c r="M36">
        <f t="shared" si="4"/>
        <v>3</v>
      </c>
      <c r="N36" s="13">
        <f t="shared" si="5"/>
        <v>21.419999999999998</v>
      </c>
      <c r="O36" s="6">
        <f t="shared" si="6"/>
        <v>0</v>
      </c>
      <c r="P36">
        <f t="shared" si="7"/>
        <v>10</v>
      </c>
      <c r="Q36" s="6">
        <f t="shared" si="8"/>
        <v>71.399999999999991</v>
      </c>
    </row>
    <row r="37" spans="1:18" x14ac:dyDescent="0.3">
      <c r="A37" t="s">
        <v>75</v>
      </c>
      <c r="C37" s="15" t="s">
        <v>76</v>
      </c>
      <c r="D37">
        <v>0.28599999999999998</v>
      </c>
      <c r="E37">
        <v>10</v>
      </c>
      <c r="H37">
        <v>1</v>
      </c>
      <c r="I37">
        <f t="shared" si="2"/>
        <v>1</v>
      </c>
      <c r="J37" s="6">
        <f t="shared" si="0"/>
        <v>2.86</v>
      </c>
      <c r="K37" s="6">
        <f t="shared" si="1"/>
        <v>0.28599999999999998</v>
      </c>
      <c r="L37">
        <f t="shared" si="3"/>
        <v>3</v>
      </c>
      <c r="M37">
        <f t="shared" si="4"/>
        <v>1</v>
      </c>
      <c r="N37" s="13">
        <f t="shared" si="5"/>
        <v>2.86</v>
      </c>
      <c r="O37" s="6">
        <f t="shared" si="6"/>
        <v>7</v>
      </c>
      <c r="P37">
        <f t="shared" si="7"/>
        <v>10</v>
      </c>
      <c r="Q37" s="6">
        <f t="shared" si="8"/>
        <v>2.86</v>
      </c>
    </row>
    <row r="38" spans="1:18" x14ac:dyDescent="0.3">
      <c r="A38" t="s">
        <v>43</v>
      </c>
      <c r="C38" s="15" t="s">
        <v>116</v>
      </c>
      <c r="D38">
        <v>2.17</v>
      </c>
      <c r="E38">
        <v>5</v>
      </c>
      <c r="F38">
        <v>2</v>
      </c>
      <c r="I38">
        <f t="shared" si="2"/>
        <v>2</v>
      </c>
      <c r="J38" s="6">
        <f t="shared" si="0"/>
        <v>10.85</v>
      </c>
      <c r="K38" s="6">
        <f t="shared" si="1"/>
        <v>4.34</v>
      </c>
      <c r="L38">
        <f t="shared" si="3"/>
        <v>6</v>
      </c>
      <c r="M38">
        <f t="shared" si="4"/>
        <v>2</v>
      </c>
      <c r="N38" s="13">
        <f t="shared" si="5"/>
        <v>21.7</v>
      </c>
      <c r="O38" s="6">
        <f t="shared" si="6"/>
        <v>4</v>
      </c>
      <c r="P38">
        <f t="shared" si="7"/>
        <v>20</v>
      </c>
      <c r="Q38" s="6">
        <f t="shared" si="8"/>
        <v>32.549999999999997</v>
      </c>
    </row>
    <row r="39" spans="1:18" x14ac:dyDescent="0.3">
      <c r="A39" t="s">
        <v>51</v>
      </c>
      <c r="C39" s="15" t="s">
        <v>52</v>
      </c>
      <c r="D39">
        <f>6.49/50</f>
        <v>0.1298</v>
      </c>
      <c r="E39">
        <v>50</v>
      </c>
      <c r="F39">
        <v>8</v>
      </c>
      <c r="G39">
        <v>2</v>
      </c>
      <c r="I39">
        <f t="shared" si="2"/>
        <v>10</v>
      </c>
      <c r="J39" s="6">
        <f t="shared" si="0"/>
        <v>6.49</v>
      </c>
      <c r="K39" s="6">
        <f t="shared" si="1"/>
        <v>1.298</v>
      </c>
      <c r="L39">
        <f t="shared" si="3"/>
        <v>30</v>
      </c>
      <c r="M39">
        <f t="shared" si="4"/>
        <v>1</v>
      </c>
      <c r="N39" s="13">
        <f t="shared" si="5"/>
        <v>6.49</v>
      </c>
      <c r="O39" s="6">
        <f t="shared" si="6"/>
        <v>20</v>
      </c>
      <c r="P39">
        <f t="shared" si="7"/>
        <v>100</v>
      </c>
      <c r="Q39" s="6">
        <f t="shared" si="8"/>
        <v>12.98</v>
      </c>
    </row>
    <row r="40" spans="1:18" x14ac:dyDescent="0.3">
      <c r="A40" t="s">
        <v>49</v>
      </c>
      <c r="C40" s="15" t="s">
        <v>50</v>
      </c>
      <c r="D40">
        <f>11.96/50</f>
        <v>0.23920000000000002</v>
      </c>
      <c r="E40">
        <v>50</v>
      </c>
      <c r="F40">
        <v>8</v>
      </c>
      <c r="G40">
        <v>2</v>
      </c>
      <c r="I40">
        <f t="shared" si="2"/>
        <v>10</v>
      </c>
      <c r="J40" s="6">
        <f t="shared" si="0"/>
        <v>11.96</v>
      </c>
      <c r="K40" s="6">
        <f t="shared" si="1"/>
        <v>2.3920000000000003</v>
      </c>
      <c r="L40">
        <f t="shared" si="3"/>
        <v>30</v>
      </c>
      <c r="M40">
        <f t="shared" si="4"/>
        <v>1</v>
      </c>
      <c r="N40" s="13">
        <f t="shared" si="5"/>
        <v>11.96</v>
      </c>
      <c r="O40" s="6">
        <f t="shared" si="6"/>
        <v>20</v>
      </c>
      <c r="P40">
        <f t="shared" si="7"/>
        <v>100</v>
      </c>
      <c r="Q40" s="6">
        <f t="shared" si="8"/>
        <v>23.92</v>
      </c>
    </row>
    <row r="41" spans="1:18" x14ac:dyDescent="0.3">
      <c r="A41" t="s">
        <v>93</v>
      </c>
      <c r="C41" s="15" t="s">
        <v>96</v>
      </c>
      <c r="D41">
        <v>6.49</v>
      </c>
      <c r="E41">
        <v>1</v>
      </c>
      <c r="F41">
        <v>1</v>
      </c>
      <c r="I41">
        <f t="shared" si="2"/>
        <v>1</v>
      </c>
      <c r="J41" s="6">
        <f t="shared" si="0"/>
        <v>6.49</v>
      </c>
      <c r="K41" s="6">
        <f t="shared" si="1"/>
        <v>6.49</v>
      </c>
      <c r="L41">
        <f t="shared" si="3"/>
        <v>3</v>
      </c>
      <c r="M41">
        <f t="shared" si="4"/>
        <v>3</v>
      </c>
      <c r="N41" s="13">
        <f t="shared" si="5"/>
        <v>19.47</v>
      </c>
      <c r="O41" s="6">
        <f t="shared" si="6"/>
        <v>0</v>
      </c>
      <c r="P41">
        <f t="shared" si="7"/>
        <v>10</v>
      </c>
      <c r="Q41" s="6">
        <f t="shared" si="8"/>
        <v>64.900000000000006</v>
      </c>
    </row>
    <row r="42" spans="1:18" x14ac:dyDescent="0.3">
      <c r="A42" t="s">
        <v>95</v>
      </c>
      <c r="C42" s="15" t="s">
        <v>94</v>
      </c>
      <c r="D42">
        <v>15.82</v>
      </c>
      <c r="E42">
        <v>1</v>
      </c>
      <c r="F42">
        <v>1</v>
      </c>
      <c r="I42">
        <f t="shared" si="2"/>
        <v>1</v>
      </c>
      <c r="J42" s="6">
        <f t="shared" si="0"/>
        <v>15.82</v>
      </c>
      <c r="K42" s="6">
        <f t="shared" si="1"/>
        <v>15.82</v>
      </c>
      <c r="L42">
        <f t="shared" si="3"/>
        <v>3</v>
      </c>
      <c r="M42">
        <f t="shared" si="4"/>
        <v>3</v>
      </c>
      <c r="N42" s="13">
        <f t="shared" si="5"/>
        <v>47.46</v>
      </c>
      <c r="O42" s="6">
        <f t="shared" si="6"/>
        <v>0</v>
      </c>
      <c r="P42">
        <f t="shared" si="7"/>
        <v>10</v>
      </c>
      <c r="Q42" s="6">
        <f t="shared" si="8"/>
        <v>158.19999999999999</v>
      </c>
    </row>
    <row r="43" spans="1:18" x14ac:dyDescent="0.3">
      <c r="A43" t="s">
        <v>99</v>
      </c>
      <c r="C43" s="15" t="s">
        <v>102</v>
      </c>
      <c r="D43">
        <v>1.67</v>
      </c>
      <c r="E43">
        <v>5</v>
      </c>
      <c r="F43">
        <v>2</v>
      </c>
      <c r="H43">
        <v>2</v>
      </c>
      <c r="I43">
        <f>SUM(F43:H43)</f>
        <v>4</v>
      </c>
      <c r="J43" s="6">
        <f t="shared" ref="J43:J50" si="9">D43*E43</f>
        <v>8.35</v>
      </c>
      <c r="K43" s="6">
        <f t="shared" ref="K43:K50" si="10">D43*(F43+G43+H43)</f>
        <v>6.68</v>
      </c>
      <c r="L43">
        <f>3*I43</f>
        <v>12</v>
      </c>
      <c r="M43">
        <f>IF(E43=1,L43,IF(L43&lt;=E43,1,IF(L43&lt;=2*E43,2,IF(L43&lt;=3*E43,3,IF(L43&lt;=4*E43,4,5)))))</f>
        <v>3</v>
      </c>
      <c r="N43" s="13">
        <f>IF(E43=1,L43*D43,IF(L43&lt;=E43,E43*D43,IF(L43&lt;=2*E43,E43*D43*2,E43*D43*3)))</f>
        <v>25.049999999999997</v>
      </c>
      <c r="O43" s="6">
        <f>M43*E43-L43</f>
        <v>3</v>
      </c>
      <c r="P43">
        <f>10*I43</f>
        <v>40</v>
      </c>
      <c r="Q43" s="6">
        <f>IF(E43=1,P43*D43,IF(P43&lt;=E43,E43*D43,IF(P43&lt;=2*E43,E43*D43*2,E43*D43*3)))</f>
        <v>25.049999999999997</v>
      </c>
    </row>
    <row r="44" spans="1:18" x14ac:dyDescent="0.3">
      <c r="A44" t="s">
        <v>100</v>
      </c>
      <c r="C44" s="15" t="s">
        <v>104</v>
      </c>
      <c r="D44">
        <v>1.61</v>
      </c>
      <c r="E44">
        <v>5</v>
      </c>
      <c r="F44">
        <v>1</v>
      </c>
      <c r="H44">
        <v>1</v>
      </c>
      <c r="I44">
        <f t="shared" ref="I44:I45" si="11">SUM(F44:H44)</f>
        <v>2</v>
      </c>
      <c r="J44" s="6">
        <f t="shared" si="9"/>
        <v>8.0500000000000007</v>
      </c>
      <c r="K44" s="6">
        <f t="shared" si="10"/>
        <v>3.22</v>
      </c>
      <c r="L44">
        <f t="shared" ref="L44:L45" si="12">3*I44</f>
        <v>6</v>
      </c>
      <c r="M44">
        <f t="shared" ref="M44:M45" si="13">IF(E44=1,L44,IF(L44&lt;=E44,1,IF(L44&lt;=2*E44,2,IF(L44&lt;=3*E44,3,IF(L44&lt;=4*E44,4,5)))))</f>
        <v>2</v>
      </c>
      <c r="N44" s="13">
        <f t="shared" ref="N44:N45" si="14">IF(E44=1,L44*D44,IF(L44&lt;=E44,E44*D44,IF(L44&lt;=2*E44,E44*D44*2,E44*D44*3)))</f>
        <v>16.100000000000001</v>
      </c>
      <c r="O44" s="6">
        <f t="shared" ref="O44:O45" si="15">M44*E44-L44</f>
        <v>4</v>
      </c>
      <c r="P44">
        <f t="shared" ref="P44:P45" si="16">10*I44</f>
        <v>20</v>
      </c>
      <c r="Q44" s="6">
        <f t="shared" ref="Q44:Q45" si="17">IF(E44=1,P44*D44,IF(P44&lt;=E44,E44*D44,IF(P44&lt;=2*E44,E44*D44*2,E44*D44*3)))</f>
        <v>24.150000000000002</v>
      </c>
    </row>
    <row r="45" spans="1:18" x14ac:dyDescent="0.3">
      <c r="A45" t="s">
        <v>101</v>
      </c>
      <c r="C45" s="15" t="s">
        <v>103</v>
      </c>
      <c r="D45">
        <v>1.61</v>
      </c>
      <c r="E45">
        <v>5</v>
      </c>
      <c r="F45">
        <v>1</v>
      </c>
      <c r="H45">
        <v>1</v>
      </c>
      <c r="I45">
        <f t="shared" si="11"/>
        <v>2</v>
      </c>
      <c r="J45" s="6">
        <f t="shared" si="9"/>
        <v>8.0500000000000007</v>
      </c>
      <c r="K45" s="6">
        <f t="shared" si="10"/>
        <v>3.22</v>
      </c>
      <c r="L45">
        <f t="shared" si="12"/>
        <v>6</v>
      </c>
      <c r="M45">
        <f t="shared" si="13"/>
        <v>2</v>
      </c>
      <c r="N45" s="13">
        <f t="shared" si="14"/>
        <v>16.100000000000001</v>
      </c>
      <c r="O45" s="6">
        <f t="shared" si="15"/>
        <v>4</v>
      </c>
      <c r="P45">
        <f t="shared" si="16"/>
        <v>20</v>
      </c>
      <c r="Q45" s="6">
        <f t="shared" si="17"/>
        <v>24.150000000000002</v>
      </c>
    </row>
    <row r="46" spans="1:18" x14ac:dyDescent="0.3">
      <c r="A46" t="s">
        <v>34</v>
      </c>
      <c r="C46" s="15" t="s">
        <v>7</v>
      </c>
      <c r="D46">
        <v>0.4</v>
      </c>
      <c r="E46">
        <v>10</v>
      </c>
      <c r="G46">
        <v>4</v>
      </c>
      <c r="I46">
        <f t="shared" si="2"/>
        <v>4</v>
      </c>
      <c r="J46" s="6">
        <f t="shared" si="9"/>
        <v>4</v>
      </c>
      <c r="K46" s="6">
        <f t="shared" si="10"/>
        <v>1.6</v>
      </c>
      <c r="L46">
        <f t="shared" si="3"/>
        <v>12</v>
      </c>
      <c r="M46">
        <f t="shared" si="4"/>
        <v>2</v>
      </c>
      <c r="N46" s="13">
        <f t="shared" si="5"/>
        <v>8</v>
      </c>
      <c r="O46" s="6">
        <f t="shared" si="6"/>
        <v>8</v>
      </c>
      <c r="P46">
        <f t="shared" si="7"/>
        <v>40</v>
      </c>
      <c r="Q46" s="6">
        <f t="shared" si="8"/>
        <v>12</v>
      </c>
      <c r="R46" t="s">
        <v>89</v>
      </c>
    </row>
    <row r="47" spans="1:18" x14ac:dyDescent="0.3">
      <c r="A47" t="s">
        <v>35</v>
      </c>
      <c r="C47" s="15" t="s">
        <v>7</v>
      </c>
      <c r="D47">
        <v>0.4</v>
      </c>
      <c r="E47">
        <v>10</v>
      </c>
      <c r="G47">
        <v>1</v>
      </c>
      <c r="I47">
        <f t="shared" si="2"/>
        <v>1</v>
      </c>
      <c r="J47" s="6">
        <f t="shared" si="9"/>
        <v>4</v>
      </c>
      <c r="K47" s="6">
        <f t="shared" si="10"/>
        <v>0.4</v>
      </c>
      <c r="L47">
        <f t="shared" si="3"/>
        <v>3</v>
      </c>
      <c r="M47">
        <f t="shared" si="4"/>
        <v>1</v>
      </c>
      <c r="N47" s="13">
        <f t="shared" si="5"/>
        <v>4</v>
      </c>
      <c r="O47" s="6">
        <f t="shared" si="6"/>
        <v>7</v>
      </c>
      <c r="P47">
        <f t="shared" si="7"/>
        <v>10</v>
      </c>
      <c r="Q47" s="6">
        <f t="shared" si="8"/>
        <v>4</v>
      </c>
      <c r="R47" t="s">
        <v>84</v>
      </c>
    </row>
    <row r="48" spans="1:18" x14ac:dyDescent="0.3">
      <c r="A48" t="s">
        <v>1</v>
      </c>
      <c r="C48" s="15" t="s">
        <v>7</v>
      </c>
      <c r="D48">
        <v>5</v>
      </c>
      <c r="E48">
        <v>1</v>
      </c>
      <c r="F48">
        <v>1</v>
      </c>
      <c r="I48">
        <f t="shared" si="2"/>
        <v>1</v>
      </c>
      <c r="J48" s="6">
        <f t="shared" si="9"/>
        <v>5</v>
      </c>
      <c r="K48" s="6">
        <f t="shared" si="10"/>
        <v>5</v>
      </c>
      <c r="L48">
        <f t="shared" si="3"/>
        <v>3</v>
      </c>
      <c r="M48">
        <f t="shared" si="4"/>
        <v>3</v>
      </c>
      <c r="N48" s="13">
        <f t="shared" si="5"/>
        <v>15</v>
      </c>
      <c r="O48" s="6">
        <f t="shared" si="6"/>
        <v>0</v>
      </c>
      <c r="P48">
        <f t="shared" si="7"/>
        <v>10</v>
      </c>
      <c r="Q48" s="6">
        <f t="shared" si="8"/>
        <v>50</v>
      </c>
      <c r="R48" s="17" t="s">
        <v>121</v>
      </c>
    </row>
    <row r="49" spans="1:18" x14ac:dyDescent="0.3">
      <c r="A49" t="s">
        <v>86</v>
      </c>
      <c r="C49" s="15" t="s">
        <v>7</v>
      </c>
      <c r="D49">
        <f>6.8/50</f>
        <v>0.13600000000000001</v>
      </c>
      <c r="E49">
        <v>50</v>
      </c>
      <c r="F49">
        <v>4</v>
      </c>
      <c r="I49">
        <f t="shared" si="2"/>
        <v>4</v>
      </c>
      <c r="J49" s="6">
        <f t="shared" si="9"/>
        <v>6.8000000000000007</v>
      </c>
      <c r="K49" s="6">
        <f t="shared" si="10"/>
        <v>0.54400000000000004</v>
      </c>
      <c r="L49">
        <f t="shared" si="3"/>
        <v>12</v>
      </c>
      <c r="M49">
        <f t="shared" si="4"/>
        <v>1</v>
      </c>
      <c r="N49" s="13">
        <f t="shared" si="5"/>
        <v>6.8000000000000007</v>
      </c>
      <c r="O49" s="6">
        <f t="shared" si="6"/>
        <v>38</v>
      </c>
      <c r="P49">
        <f t="shared" si="7"/>
        <v>40</v>
      </c>
      <c r="Q49" s="6">
        <f t="shared" si="8"/>
        <v>6.8000000000000007</v>
      </c>
      <c r="R49" t="s">
        <v>85</v>
      </c>
    </row>
    <row r="50" spans="1:18" x14ac:dyDescent="0.3">
      <c r="A50" t="s">
        <v>87</v>
      </c>
      <c r="C50" s="15" t="s">
        <v>108</v>
      </c>
      <c r="D50">
        <v>29</v>
      </c>
      <c r="E50">
        <v>1</v>
      </c>
      <c r="F50">
        <v>1</v>
      </c>
      <c r="I50">
        <f t="shared" si="2"/>
        <v>1</v>
      </c>
      <c r="J50" s="6">
        <f t="shared" si="9"/>
        <v>29</v>
      </c>
      <c r="K50" s="6">
        <f t="shared" si="10"/>
        <v>29</v>
      </c>
      <c r="L50">
        <f t="shared" si="3"/>
        <v>3</v>
      </c>
      <c r="M50">
        <f t="shared" si="4"/>
        <v>3</v>
      </c>
      <c r="N50" s="13">
        <f t="shared" si="5"/>
        <v>87</v>
      </c>
      <c r="O50" s="6">
        <f t="shared" si="6"/>
        <v>0</v>
      </c>
      <c r="P50">
        <f t="shared" si="7"/>
        <v>10</v>
      </c>
      <c r="Q50" s="6">
        <f t="shared" si="8"/>
        <v>290</v>
      </c>
      <c r="R50" t="s">
        <v>88</v>
      </c>
    </row>
    <row r="51" spans="1:18" x14ac:dyDescent="0.3">
      <c r="N51" s="13">
        <f t="shared" si="5"/>
        <v>0</v>
      </c>
      <c r="O51" s="6">
        <f t="shared" si="6"/>
        <v>0</v>
      </c>
      <c r="P51">
        <f t="shared" si="7"/>
        <v>0</v>
      </c>
      <c r="Q51" s="6">
        <f t="shared" si="8"/>
        <v>0</v>
      </c>
    </row>
    <row r="52" spans="1:18" x14ac:dyDescent="0.3">
      <c r="A52" t="s">
        <v>39</v>
      </c>
      <c r="C52" s="15" t="s">
        <v>110</v>
      </c>
      <c r="D52">
        <f>40/3</f>
        <v>13.333333333333334</v>
      </c>
      <c r="E52">
        <v>3</v>
      </c>
      <c r="F52">
        <v>1</v>
      </c>
      <c r="I52">
        <f t="shared" si="2"/>
        <v>1</v>
      </c>
      <c r="J52" s="6">
        <f>D52*E52</f>
        <v>40</v>
      </c>
      <c r="K52" s="12">
        <f>D52*(F52+G52+H52)</f>
        <v>13.333333333333334</v>
      </c>
      <c r="L52">
        <f t="shared" si="3"/>
        <v>3</v>
      </c>
      <c r="M52">
        <f t="shared" si="4"/>
        <v>1</v>
      </c>
      <c r="N52" s="13">
        <f t="shared" si="5"/>
        <v>40</v>
      </c>
      <c r="O52" s="6">
        <f t="shared" si="6"/>
        <v>0</v>
      </c>
      <c r="P52">
        <f t="shared" si="7"/>
        <v>10</v>
      </c>
      <c r="Q52" s="6">
        <f t="shared" si="8"/>
        <v>120</v>
      </c>
    </row>
    <row r="53" spans="1:18" x14ac:dyDescent="0.3">
      <c r="A53" t="s">
        <v>40</v>
      </c>
      <c r="C53" s="15" t="s">
        <v>111</v>
      </c>
      <c r="D53">
        <v>10</v>
      </c>
      <c r="E53">
        <v>1</v>
      </c>
      <c r="G53">
        <v>1</v>
      </c>
      <c r="I53">
        <f t="shared" si="2"/>
        <v>1</v>
      </c>
      <c r="J53" s="6">
        <f>D53*E53</f>
        <v>10</v>
      </c>
      <c r="K53" s="6">
        <f>D53*(F53+G53+H53)</f>
        <v>10</v>
      </c>
      <c r="L53">
        <f t="shared" si="3"/>
        <v>3</v>
      </c>
      <c r="M53">
        <f t="shared" si="4"/>
        <v>3</v>
      </c>
      <c r="N53" s="13">
        <f t="shared" si="5"/>
        <v>30</v>
      </c>
      <c r="O53" s="6">
        <f t="shared" si="6"/>
        <v>0</v>
      </c>
      <c r="P53">
        <f t="shared" si="7"/>
        <v>10</v>
      </c>
      <c r="Q53" s="6">
        <f t="shared" si="8"/>
        <v>100</v>
      </c>
    </row>
    <row r="54" spans="1:18" x14ac:dyDescent="0.3">
      <c r="A54" t="s">
        <v>41</v>
      </c>
      <c r="C54" s="15" t="s">
        <v>111</v>
      </c>
      <c r="D54">
        <v>10</v>
      </c>
      <c r="E54">
        <v>1</v>
      </c>
      <c r="H54">
        <v>1</v>
      </c>
      <c r="I54">
        <f t="shared" si="2"/>
        <v>1</v>
      </c>
      <c r="J54" s="6">
        <f>D54*E54</f>
        <v>10</v>
      </c>
      <c r="K54" s="6">
        <f>D54*(F54+G54+H54)</f>
        <v>10</v>
      </c>
      <c r="L54">
        <f t="shared" si="3"/>
        <v>3</v>
      </c>
      <c r="M54">
        <f t="shared" si="4"/>
        <v>3</v>
      </c>
      <c r="N54" s="13">
        <f t="shared" si="5"/>
        <v>30</v>
      </c>
      <c r="O54" s="6">
        <f t="shared" si="6"/>
        <v>0</v>
      </c>
      <c r="P54">
        <f t="shared" si="7"/>
        <v>10</v>
      </c>
      <c r="Q54" s="6">
        <f t="shared" si="8"/>
        <v>100</v>
      </c>
    </row>
    <row r="56" spans="1:18" s="5" customFormat="1" x14ac:dyDescent="0.3">
      <c r="C56" s="16"/>
      <c r="J56" s="8"/>
      <c r="K56" s="8"/>
      <c r="N56" s="13"/>
      <c r="O56" s="8"/>
      <c r="Q56" s="8"/>
    </row>
    <row r="57" spans="1:18" ht="25.8" x14ac:dyDescent="0.5">
      <c r="H57" t="s">
        <v>80</v>
      </c>
      <c r="J57" s="11">
        <f>SUM(J3:J54)</f>
        <v>329.32000000000005</v>
      </c>
      <c r="K57" s="10">
        <f>SUM(K3:K54)</f>
        <v>181.44433333333333</v>
      </c>
      <c r="L57" s="2"/>
      <c r="M57" s="2"/>
      <c r="N57" s="14">
        <f>SUM(N3:N54)</f>
        <v>633.84999999999991</v>
      </c>
      <c r="O57" s="9"/>
      <c r="P57" s="2"/>
      <c r="Q57" s="9">
        <f>SUM(Q3:Q54)</f>
        <v>1614.5099999999998</v>
      </c>
    </row>
  </sheetData>
  <hyperlinks>
    <hyperlink ref="R48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gigi</dc:creator>
  <cp:lastModifiedBy>gigi</cp:lastModifiedBy>
  <dcterms:created xsi:type="dcterms:W3CDTF">2021-03-01T18:31:40Z</dcterms:created>
  <dcterms:modified xsi:type="dcterms:W3CDTF">2023-05-13T11:14:36Z</dcterms:modified>
</cp:coreProperties>
</file>